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siwek\Desktop\Mag SA Renewal 2022-23\Internal 2023\"/>
    </mc:Choice>
  </mc:AlternateContent>
  <xr:revisionPtr revIDLastSave="0" documentId="13_ncr:1_{89668D40-CA4C-4953-B200-A719A37B0E8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AT 4- Credenza &amp; Hutches " sheetId="2" r:id="rId1"/>
    <sheet name="CAT 4- Filing &amp; Storage" sheetId="3" r:id="rId2"/>
    <sheet name="CAT 4- Free Standing Systems " sheetId="4" r:id="rId3"/>
  </sheets>
  <definedNames>
    <definedName name="lookC6T6V">#REF!</definedName>
    <definedName name="on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4" l="1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9" i="4"/>
  <c r="K270" i="4"/>
  <c r="K271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85" i="4"/>
  <c r="K5" i="2"/>
  <c r="K7" i="2"/>
  <c r="K9" i="2"/>
  <c r="K11" i="2"/>
  <c r="K13" i="2"/>
  <c r="K15" i="2"/>
  <c r="K17" i="2"/>
  <c r="K19" i="2"/>
  <c r="K21" i="2"/>
  <c r="K23" i="2"/>
  <c r="K25" i="2"/>
  <c r="K27" i="2"/>
  <c r="K29" i="2"/>
  <c r="K31" i="2"/>
  <c r="K33" i="2"/>
  <c r="K35" i="2"/>
  <c r="K37" i="2"/>
  <c r="K39" i="2"/>
  <c r="K41" i="2"/>
  <c r="K43" i="2"/>
  <c r="K45" i="2"/>
  <c r="K47" i="2"/>
  <c r="K49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89" i="2"/>
  <c r="K91" i="2"/>
  <c r="K93" i="2"/>
  <c r="K95" i="2"/>
  <c r="K97" i="2"/>
  <c r="K99" i="2"/>
  <c r="K101" i="2"/>
  <c r="K103" i="2"/>
  <c r="K105" i="2"/>
  <c r="K107" i="2"/>
  <c r="K109" i="2"/>
  <c r="K111" i="2"/>
  <c r="K113" i="2"/>
  <c r="K115" i="2"/>
  <c r="K117" i="2"/>
  <c r="K119" i="2"/>
  <c r="K121" i="2"/>
  <c r="K123" i="2"/>
  <c r="K125" i="2"/>
  <c r="K127" i="2"/>
  <c r="K129" i="2"/>
  <c r="K131" i="2"/>
  <c r="K133" i="2"/>
  <c r="K135" i="2"/>
  <c r="K137" i="2"/>
  <c r="K139" i="2"/>
  <c r="K141" i="2"/>
  <c r="K143" i="2"/>
  <c r="K145" i="2"/>
  <c r="K147" i="2"/>
  <c r="K149" i="2"/>
  <c r="K151" i="2"/>
  <c r="K153" i="2"/>
  <c r="K155" i="2"/>
  <c r="K157" i="2"/>
  <c r="K159" i="2"/>
  <c r="K161" i="2"/>
  <c r="K163" i="2"/>
  <c r="K165" i="2"/>
  <c r="K167" i="2"/>
  <c r="K169" i="2"/>
  <c r="K171" i="2"/>
  <c r="K173" i="2"/>
  <c r="K175" i="2"/>
  <c r="K177" i="2"/>
  <c r="K179" i="2"/>
  <c r="K181" i="2"/>
  <c r="K183" i="2"/>
  <c r="K185" i="2"/>
  <c r="K187" i="2"/>
  <c r="K189" i="2"/>
  <c r="K191" i="2"/>
  <c r="K193" i="2"/>
  <c r="K195" i="2"/>
  <c r="K197" i="2"/>
  <c r="K199" i="2"/>
  <c r="K201" i="2"/>
  <c r="K203" i="2"/>
  <c r="K205" i="2"/>
  <c r="K207" i="2"/>
  <c r="K209" i="2"/>
  <c r="K211" i="2"/>
  <c r="K213" i="2"/>
  <c r="K215" i="2"/>
  <c r="K217" i="2"/>
  <c r="K219" i="2"/>
  <c r="K221" i="2"/>
  <c r="K223" i="2"/>
  <c r="K225" i="2"/>
  <c r="K227" i="2"/>
  <c r="K229" i="2"/>
  <c r="K231" i="2"/>
  <c r="K233" i="2"/>
  <c r="K235" i="2"/>
  <c r="K237" i="2"/>
  <c r="K239" i="2"/>
  <c r="K241" i="2"/>
  <c r="K243" i="2"/>
  <c r="K245" i="2"/>
  <c r="K247" i="2"/>
  <c r="K249" i="2"/>
  <c r="K251" i="2"/>
  <c r="K253" i="2"/>
  <c r="K255" i="2"/>
  <c r="K257" i="2"/>
  <c r="K259" i="2"/>
  <c r="K261" i="2"/>
  <c r="K263" i="2"/>
  <c r="K265" i="2"/>
  <c r="K267" i="2"/>
  <c r="K269" i="2"/>
  <c r="K271" i="2"/>
  <c r="K273" i="2"/>
  <c r="K275" i="2"/>
  <c r="K277" i="2"/>
  <c r="K279" i="2"/>
  <c r="K281" i="2"/>
  <c r="K283" i="2"/>
  <c r="K285" i="2"/>
  <c r="K287" i="2"/>
  <c r="K289" i="2"/>
  <c r="K291" i="2"/>
  <c r="K293" i="2"/>
  <c r="K295" i="2"/>
  <c r="K297" i="2"/>
  <c r="K299" i="2"/>
  <c r="K301" i="2"/>
  <c r="K303" i="2"/>
  <c r="K305" i="2"/>
  <c r="K307" i="2"/>
  <c r="K309" i="2"/>
  <c r="K311" i="2"/>
  <c r="K313" i="2"/>
  <c r="K315" i="2"/>
  <c r="K317" i="2"/>
  <c r="K319" i="2"/>
  <c r="K321" i="2"/>
  <c r="K323" i="2"/>
  <c r="K325" i="2"/>
  <c r="K327" i="2"/>
  <c r="K329" i="2"/>
  <c r="K331" i="2"/>
  <c r="K333" i="2"/>
  <c r="K335" i="2"/>
  <c r="K337" i="2"/>
  <c r="K339" i="2"/>
  <c r="K341" i="2"/>
  <c r="K343" i="2"/>
  <c r="K345" i="2"/>
  <c r="K347" i="2"/>
  <c r="K349" i="2"/>
  <c r="K351" i="2"/>
  <c r="K353" i="2"/>
  <c r="K355" i="2"/>
  <c r="K357" i="2"/>
  <c r="K359" i="2"/>
  <c r="K361" i="2"/>
  <c r="K363" i="2"/>
  <c r="K365" i="2"/>
  <c r="K367" i="2"/>
  <c r="K369" i="2"/>
  <c r="K371" i="2"/>
  <c r="K373" i="2"/>
  <c r="K375" i="2"/>
  <c r="K377" i="2"/>
  <c r="K379" i="2"/>
  <c r="K381" i="2"/>
  <c r="K383" i="2"/>
  <c r="K385" i="2"/>
  <c r="K387" i="2"/>
  <c r="K389" i="2"/>
  <c r="K391" i="2"/>
  <c r="K393" i="2"/>
  <c r="K395" i="2"/>
  <c r="K397" i="2"/>
  <c r="K399" i="2"/>
  <c r="K401" i="2"/>
  <c r="K403" i="2"/>
  <c r="K405" i="2"/>
  <c r="K407" i="2"/>
  <c r="K409" i="2"/>
  <c r="K411" i="2"/>
  <c r="K413" i="2"/>
  <c r="K415" i="2"/>
  <c r="K417" i="2"/>
  <c r="K419" i="2"/>
  <c r="K421" i="2"/>
  <c r="K423" i="2"/>
  <c r="K425" i="2"/>
  <c r="K427" i="2"/>
  <c r="K429" i="2"/>
  <c r="K431" i="2"/>
  <c r="K433" i="2"/>
  <c r="K435" i="2"/>
  <c r="K437" i="2"/>
  <c r="K439" i="2"/>
  <c r="K441" i="2"/>
  <c r="K443" i="2"/>
  <c r="K445" i="2"/>
  <c r="K447" i="2"/>
  <c r="K449" i="2"/>
  <c r="K451" i="2"/>
  <c r="K453" i="2"/>
  <c r="K455" i="2"/>
  <c r="K457" i="2"/>
  <c r="K459" i="2"/>
  <c r="K461" i="2"/>
  <c r="K463" i="2"/>
  <c r="K465" i="2"/>
  <c r="K467" i="2"/>
  <c r="K469" i="2"/>
  <c r="K3" i="2"/>
  <c r="J5" i="2"/>
  <c r="J7" i="2"/>
  <c r="J9" i="2"/>
  <c r="J11" i="2"/>
  <c r="J13" i="2"/>
  <c r="J15" i="2"/>
  <c r="J17" i="2"/>
  <c r="J19" i="2"/>
  <c r="J21" i="2"/>
  <c r="J23" i="2"/>
  <c r="J25" i="2"/>
  <c r="J27" i="2"/>
  <c r="J29" i="2"/>
  <c r="J31" i="2"/>
  <c r="J33" i="2"/>
  <c r="J35" i="2"/>
  <c r="J37" i="2"/>
  <c r="J39" i="2"/>
  <c r="J41" i="2"/>
  <c r="J43" i="2"/>
  <c r="J45" i="2"/>
  <c r="J47" i="2"/>
  <c r="J49" i="2"/>
  <c r="J51" i="2"/>
  <c r="J53" i="2"/>
  <c r="J55" i="2"/>
  <c r="J57" i="2"/>
  <c r="J59" i="2"/>
  <c r="J61" i="2"/>
  <c r="J63" i="2"/>
  <c r="J65" i="2"/>
  <c r="J67" i="2"/>
  <c r="J69" i="2"/>
  <c r="J71" i="2"/>
  <c r="J73" i="2"/>
  <c r="J75" i="2"/>
  <c r="J77" i="2"/>
  <c r="J79" i="2"/>
  <c r="J81" i="2"/>
  <c r="J83" i="2"/>
  <c r="J85" i="2"/>
  <c r="J87" i="2"/>
  <c r="J89" i="2"/>
  <c r="J91" i="2"/>
  <c r="J93" i="2"/>
  <c r="J95" i="2"/>
  <c r="J97" i="2"/>
  <c r="J99" i="2"/>
  <c r="J101" i="2"/>
  <c r="J103" i="2"/>
  <c r="J105" i="2"/>
  <c r="J107" i="2"/>
  <c r="J109" i="2"/>
  <c r="J111" i="2"/>
  <c r="J113" i="2"/>
  <c r="J115" i="2"/>
  <c r="J117" i="2"/>
  <c r="J119" i="2"/>
  <c r="J121" i="2"/>
  <c r="J123" i="2"/>
  <c r="J125" i="2"/>
  <c r="J127" i="2"/>
  <c r="J129" i="2"/>
  <c r="J131" i="2"/>
  <c r="J133" i="2"/>
  <c r="J135" i="2"/>
  <c r="J137" i="2"/>
  <c r="J139" i="2"/>
  <c r="J141" i="2"/>
  <c r="J143" i="2"/>
  <c r="J145" i="2"/>
  <c r="J147" i="2"/>
  <c r="J149" i="2"/>
  <c r="J151" i="2"/>
  <c r="J153" i="2"/>
  <c r="J155" i="2"/>
  <c r="J157" i="2"/>
  <c r="J159" i="2"/>
  <c r="J161" i="2"/>
  <c r="J163" i="2"/>
  <c r="J165" i="2"/>
  <c r="J167" i="2"/>
  <c r="J169" i="2"/>
  <c r="J171" i="2"/>
  <c r="J173" i="2"/>
  <c r="J175" i="2"/>
  <c r="J177" i="2"/>
  <c r="J179" i="2"/>
  <c r="J181" i="2"/>
  <c r="J183" i="2"/>
  <c r="J185" i="2"/>
  <c r="J187" i="2"/>
  <c r="J189" i="2"/>
  <c r="J191" i="2"/>
  <c r="J193" i="2"/>
  <c r="J195" i="2"/>
  <c r="J197" i="2"/>
  <c r="J199" i="2"/>
  <c r="J201" i="2"/>
  <c r="J203" i="2"/>
  <c r="J205" i="2"/>
  <c r="J207" i="2"/>
  <c r="J209" i="2"/>
  <c r="J211" i="2"/>
  <c r="J213" i="2"/>
  <c r="J215" i="2"/>
  <c r="J217" i="2"/>
  <c r="J219" i="2"/>
  <c r="J221" i="2"/>
  <c r="J223" i="2"/>
  <c r="J225" i="2"/>
  <c r="J227" i="2"/>
  <c r="J229" i="2"/>
  <c r="J231" i="2"/>
  <c r="J233" i="2"/>
  <c r="J235" i="2"/>
  <c r="J237" i="2"/>
  <c r="J239" i="2"/>
  <c r="J241" i="2"/>
  <c r="J243" i="2"/>
  <c r="J245" i="2"/>
  <c r="J247" i="2"/>
  <c r="J249" i="2"/>
  <c r="J251" i="2"/>
  <c r="J253" i="2"/>
  <c r="J255" i="2"/>
  <c r="J257" i="2"/>
  <c r="J259" i="2"/>
  <c r="J261" i="2"/>
  <c r="J263" i="2"/>
  <c r="J265" i="2"/>
  <c r="J267" i="2"/>
  <c r="J269" i="2"/>
  <c r="J271" i="2"/>
  <c r="J273" i="2"/>
  <c r="J275" i="2"/>
  <c r="J277" i="2"/>
  <c r="J279" i="2"/>
  <c r="J281" i="2"/>
  <c r="J283" i="2"/>
  <c r="J285" i="2"/>
  <c r="J287" i="2"/>
  <c r="J289" i="2"/>
  <c r="J291" i="2"/>
  <c r="J293" i="2"/>
  <c r="J295" i="2"/>
  <c r="J297" i="2"/>
  <c r="J299" i="2"/>
  <c r="J301" i="2"/>
  <c r="J303" i="2"/>
  <c r="J305" i="2"/>
  <c r="J307" i="2"/>
  <c r="J309" i="2"/>
  <c r="J311" i="2"/>
  <c r="J313" i="2"/>
  <c r="J315" i="2"/>
  <c r="J317" i="2"/>
  <c r="J319" i="2"/>
  <c r="J321" i="2"/>
  <c r="J323" i="2"/>
  <c r="J325" i="2"/>
  <c r="J327" i="2"/>
  <c r="J329" i="2"/>
  <c r="J331" i="2"/>
  <c r="J333" i="2"/>
  <c r="J335" i="2"/>
  <c r="J337" i="2"/>
  <c r="J339" i="2"/>
  <c r="J341" i="2"/>
  <c r="J343" i="2"/>
  <c r="J345" i="2"/>
  <c r="J347" i="2"/>
  <c r="J349" i="2"/>
  <c r="J351" i="2"/>
  <c r="J353" i="2"/>
  <c r="J355" i="2"/>
  <c r="J357" i="2"/>
  <c r="J359" i="2"/>
  <c r="J361" i="2"/>
  <c r="J363" i="2"/>
  <c r="J365" i="2"/>
  <c r="J367" i="2"/>
  <c r="J369" i="2"/>
  <c r="J371" i="2"/>
  <c r="J373" i="2"/>
  <c r="J375" i="2"/>
  <c r="J377" i="2"/>
  <c r="J379" i="2"/>
  <c r="J381" i="2"/>
  <c r="J383" i="2"/>
  <c r="J385" i="2"/>
  <c r="J387" i="2"/>
  <c r="J389" i="2"/>
  <c r="J391" i="2"/>
  <c r="J393" i="2"/>
  <c r="J395" i="2"/>
  <c r="J397" i="2"/>
  <c r="J399" i="2"/>
  <c r="J401" i="2"/>
  <c r="J403" i="2"/>
  <c r="J405" i="2"/>
  <c r="J407" i="2"/>
  <c r="J409" i="2"/>
  <c r="J411" i="2"/>
  <c r="J413" i="2"/>
  <c r="J415" i="2"/>
  <c r="J417" i="2"/>
  <c r="J419" i="2"/>
  <c r="J421" i="2"/>
  <c r="J423" i="2"/>
  <c r="J425" i="2"/>
  <c r="J427" i="2"/>
  <c r="J429" i="2"/>
  <c r="J431" i="2"/>
  <c r="J433" i="2"/>
  <c r="J435" i="2"/>
  <c r="J437" i="2"/>
  <c r="J439" i="2"/>
  <c r="J441" i="2"/>
  <c r="J443" i="2"/>
  <c r="J445" i="2"/>
  <c r="J447" i="2"/>
  <c r="J449" i="2"/>
  <c r="J451" i="2"/>
  <c r="J453" i="2"/>
  <c r="J455" i="2"/>
  <c r="J457" i="2"/>
  <c r="J459" i="2"/>
  <c r="J461" i="2"/>
  <c r="J463" i="2"/>
  <c r="J465" i="2"/>
  <c r="J467" i="2"/>
  <c r="J469" i="2"/>
  <c r="J3" i="2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304" i="4"/>
  <c r="K305" i="4"/>
  <c r="K306" i="4"/>
  <c r="K307" i="4"/>
  <c r="K308" i="4"/>
  <c r="K3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K5" i="3"/>
  <c r="K7" i="3"/>
  <c r="K9" i="3"/>
  <c r="K11" i="3"/>
  <c r="K13" i="3"/>
  <c r="K15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3" i="3"/>
  <c r="J5" i="3"/>
  <c r="J7" i="3"/>
  <c r="J9" i="3"/>
  <c r="J11" i="3"/>
  <c r="J13" i="3"/>
  <c r="J15" i="3"/>
  <c r="J17" i="3"/>
  <c r="J19" i="3"/>
  <c r="J21" i="3"/>
  <c r="J23" i="3"/>
  <c r="J25" i="3"/>
  <c r="J27" i="3"/>
  <c r="J29" i="3"/>
  <c r="J31" i="3"/>
  <c r="J33" i="3"/>
  <c r="J35" i="3"/>
  <c r="J37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3" i="3"/>
  <c r="L250" i="4" l="1"/>
  <c r="L252" i="4"/>
  <c r="L35" i="3"/>
  <c r="L39" i="3"/>
  <c r="L43" i="3"/>
  <c r="L53" i="3"/>
  <c r="L29" i="3"/>
  <c r="H5" i="3"/>
  <c r="I5" i="3" s="1"/>
  <c r="H7" i="3"/>
  <c r="I7" i="3" s="1"/>
  <c r="H9" i="3"/>
  <c r="I9" i="3" s="1"/>
  <c r="H11" i="3"/>
  <c r="I11" i="3" s="1"/>
  <c r="H13" i="3"/>
  <c r="I13" i="3" s="1"/>
  <c r="H15" i="3"/>
  <c r="I15" i="3" s="1"/>
  <c r="H17" i="3"/>
  <c r="I17" i="3" s="1"/>
  <c r="H19" i="3"/>
  <c r="I19" i="3" s="1"/>
  <c r="H21" i="3"/>
  <c r="I21" i="3" s="1"/>
  <c r="H23" i="3"/>
  <c r="I23" i="3" s="1"/>
  <c r="H25" i="3"/>
  <c r="I25" i="3" s="1"/>
  <c r="H27" i="3"/>
  <c r="I27" i="3" s="1"/>
  <c r="H33" i="3"/>
  <c r="I33" i="3" s="1"/>
  <c r="L203" i="4"/>
  <c r="L204" i="4"/>
  <c r="L205" i="4"/>
  <c r="L206" i="4"/>
  <c r="L207" i="4"/>
  <c r="L208" i="4"/>
  <c r="L209" i="4"/>
  <c r="L210" i="4"/>
  <c r="L211" i="4"/>
  <c r="L202" i="4"/>
  <c r="L201" i="4"/>
  <c r="L200" i="4"/>
  <c r="L199" i="4"/>
  <c r="L198" i="4"/>
  <c r="L197" i="4"/>
  <c r="L196" i="4"/>
  <c r="L195" i="4"/>
  <c r="L194" i="4"/>
  <c r="H212" i="4"/>
  <c r="I212" i="4" s="1"/>
  <c r="H213" i="4"/>
  <c r="H214" i="4"/>
  <c r="H215" i="4"/>
  <c r="H216" i="4"/>
  <c r="H217" i="4"/>
  <c r="I217" i="4" s="1"/>
  <c r="H218" i="4"/>
  <c r="I218" i="4" s="1"/>
  <c r="H219" i="4"/>
  <c r="H220" i="4"/>
  <c r="H221" i="4"/>
  <c r="I221" i="4" s="1"/>
  <c r="H222" i="4"/>
  <c r="H223" i="4"/>
  <c r="H224" i="4"/>
  <c r="H225" i="4"/>
  <c r="I225" i="4" s="1"/>
  <c r="H226" i="4"/>
  <c r="L185" i="4"/>
  <c r="L186" i="4"/>
  <c r="L187" i="4"/>
  <c r="L188" i="4"/>
  <c r="L189" i="4"/>
  <c r="L190" i="4"/>
  <c r="L191" i="4"/>
  <c r="L192" i="4"/>
  <c r="L193" i="4"/>
  <c r="L184" i="4"/>
  <c r="L183" i="4"/>
  <c r="L182" i="4"/>
  <c r="L181" i="4"/>
  <c r="L180" i="4"/>
  <c r="L179" i="4"/>
  <c r="L176" i="4"/>
  <c r="L177" i="4"/>
  <c r="L17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49" i="4"/>
  <c r="L251" i="4"/>
  <c r="L248" i="4"/>
  <c r="L49" i="3"/>
  <c r="H45" i="3"/>
  <c r="I45" i="3" s="1"/>
  <c r="H47" i="3"/>
  <c r="J225" i="4" l="1"/>
  <c r="J221" i="4"/>
  <c r="L218" i="4"/>
  <c r="J218" i="4"/>
  <c r="J212" i="4"/>
  <c r="J217" i="4"/>
  <c r="I47" i="3"/>
  <c r="L47" i="3" s="1"/>
  <c r="I226" i="4"/>
  <c r="I224" i="4"/>
  <c r="I222" i="4"/>
  <c r="I220" i="4"/>
  <c r="L217" i="4"/>
  <c r="I215" i="4"/>
  <c r="I213" i="4"/>
  <c r="L225" i="4"/>
  <c r="L221" i="4"/>
  <c r="I216" i="4"/>
  <c r="I214" i="4"/>
  <c r="I223" i="4"/>
  <c r="I219" i="4"/>
  <c r="L212" i="4"/>
  <c r="L45" i="3"/>
  <c r="H5" i="2"/>
  <c r="I5" i="2" s="1"/>
  <c r="H7" i="2"/>
  <c r="I7" i="2" s="1"/>
  <c r="H9" i="2"/>
  <c r="I9" i="2" s="1"/>
  <c r="H11" i="2"/>
  <c r="I11" i="2" s="1"/>
  <c r="H13" i="2"/>
  <c r="I13" i="2" s="1"/>
  <c r="H15" i="2"/>
  <c r="I15" i="2" s="1"/>
  <c r="H17" i="2"/>
  <c r="I17" i="2" s="1"/>
  <c r="H19" i="2"/>
  <c r="I19" i="2" s="1"/>
  <c r="H21" i="2"/>
  <c r="I21" i="2" s="1"/>
  <c r="H23" i="2"/>
  <c r="I23" i="2" s="1"/>
  <c r="H25" i="2"/>
  <c r="I25" i="2" s="1"/>
  <c r="H27" i="2"/>
  <c r="I27" i="2" s="1"/>
  <c r="H29" i="2"/>
  <c r="I29" i="2" s="1"/>
  <c r="H31" i="2"/>
  <c r="I31" i="2" s="1"/>
  <c r="H33" i="2"/>
  <c r="I33" i="2" s="1"/>
  <c r="H35" i="2"/>
  <c r="I35" i="2" s="1"/>
  <c r="H37" i="2"/>
  <c r="I37" i="2" s="1"/>
  <c r="H39" i="2"/>
  <c r="I39" i="2" s="1"/>
  <c r="H41" i="2"/>
  <c r="I41" i="2" s="1"/>
  <c r="H43" i="2"/>
  <c r="I43" i="2" s="1"/>
  <c r="H45" i="2"/>
  <c r="I45" i="2" s="1"/>
  <c r="H47" i="2"/>
  <c r="I47" i="2" s="1"/>
  <c r="H49" i="2"/>
  <c r="I49" i="2" s="1"/>
  <c r="H51" i="2"/>
  <c r="I51" i="2" s="1"/>
  <c r="H53" i="2"/>
  <c r="I53" i="2" s="1"/>
  <c r="H55" i="2"/>
  <c r="I55" i="2" s="1"/>
  <c r="H57" i="2"/>
  <c r="I57" i="2" s="1"/>
  <c r="H59" i="2"/>
  <c r="I59" i="2" s="1"/>
  <c r="H61" i="2"/>
  <c r="I61" i="2" s="1"/>
  <c r="H63" i="2"/>
  <c r="I63" i="2" s="1"/>
  <c r="H65" i="2"/>
  <c r="I65" i="2" s="1"/>
  <c r="H67" i="2"/>
  <c r="I67" i="2" s="1"/>
  <c r="H69" i="2"/>
  <c r="I69" i="2" s="1"/>
  <c r="H71" i="2"/>
  <c r="I71" i="2" s="1"/>
  <c r="H73" i="2"/>
  <c r="I73" i="2" s="1"/>
  <c r="H75" i="2"/>
  <c r="I75" i="2" s="1"/>
  <c r="H77" i="2"/>
  <c r="I77" i="2" s="1"/>
  <c r="H79" i="2"/>
  <c r="I79" i="2" s="1"/>
  <c r="H81" i="2"/>
  <c r="I81" i="2" s="1"/>
  <c r="H83" i="2"/>
  <c r="I83" i="2" s="1"/>
  <c r="H85" i="2"/>
  <c r="I85" i="2" s="1"/>
  <c r="H87" i="2"/>
  <c r="I87" i="2" s="1"/>
  <c r="H89" i="2"/>
  <c r="I89" i="2" s="1"/>
  <c r="H91" i="2"/>
  <c r="I91" i="2" s="1"/>
  <c r="H93" i="2"/>
  <c r="I93" i="2" s="1"/>
  <c r="H95" i="2"/>
  <c r="I95" i="2" s="1"/>
  <c r="H97" i="2"/>
  <c r="I97" i="2" s="1"/>
  <c r="H99" i="2"/>
  <c r="I99" i="2" s="1"/>
  <c r="H101" i="2"/>
  <c r="I101" i="2" s="1"/>
  <c r="H103" i="2"/>
  <c r="I103" i="2" s="1"/>
  <c r="H105" i="2"/>
  <c r="I105" i="2" s="1"/>
  <c r="H107" i="2"/>
  <c r="I107" i="2" s="1"/>
  <c r="H109" i="2"/>
  <c r="I109" i="2" s="1"/>
  <c r="H111" i="2"/>
  <c r="I111" i="2" s="1"/>
  <c r="H113" i="2"/>
  <c r="I113" i="2" s="1"/>
  <c r="H115" i="2"/>
  <c r="I115" i="2" s="1"/>
  <c r="H117" i="2"/>
  <c r="I117" i="2" s="1"/>
  <c r="H119" i="2"/>
  <c r="I119" i="2" s="1"/>
  <c r="H121" i="2"/>
  <c r="I121" i="2" s="1"/>
  <c r="H123" i="2"/>
  <c r="I123" i="2" s="1"/>
  <c r="H125" i="2"/>
  <c r="I125" i="2" s="1"/>
  <c r="H127" i="2"/>
  <c r="I127" i="2" s="1"/>
  <c r="H129" i="2"/>
  <c r="I129" i="2" s="1"/>
  <c r="H131" i="2"/>
  <c r="I131" i="2" s="1"/>
  <c r="H133" i="2"/>
  <c r="I133" i="2" s="1"/>
  <c r="H135" i="2"/>
  <c r="I135" i="2" s="1"/>
  <c r="H137" i="2"/>
  <c r="I137" i="2" s="1"/>
  <c r="H139" i="2"/>
  <c r="I139" i="2" s="1"/>
  <c r="H141" i="2"/>
  <c r="I141" i="2" s="1"/>
  <c r="H143" i="2"/>
  <c r="I143" i="2" s="1"/>
  <c r="H145" i="2"/>
  <c r="I145" i="2" s="1"/>
  <c r="H147" i="2"/>
  <c r="I147" i="2" s="1"/>
  <c r="H149" i="2"/>
  <c r="I149" i="2" s="1"/>
  <c r="H151" i="2"/>
  <c r="I151" i="2" s="1"/>
  <c r="H153" i="2"/>
  <c r="I153" i="2" s="1"/>
  <c r="H155" i="2"/>
  <c r="I155" i="2" s="1"/>
  <c r="H157" i="2"/>
  <c r="I157" i="2" s="1"/>
  <c r="H159" i="2"/>
  <c r="I159" i="2" s="1"/>
  <c r="H161" i="2"/>
  <c r="I161" i="2" s="1"/>
  <c r="H163" i="2"/>
  <c r="I163" i="2" s="1"/>
  <c r="H165" i="2"/>
  <c r="I165" i="2" s="1"/>
  <c r="H167" i="2"/>
  <c r="I167" i="2" s="1"/>
  <c r="H169" i="2"/>
  <c r="I169" i="2" s="1"/>
  <c r="H171" i="2"/>
  <c r="I171" i="2" s="1"/>
  <c r="H173" i="2"/>
  <c r="I173" i="2" s="1"/>
  <c r="H175" i="2"/>
  <c r="I175" i="2" s="1"/>
  <c r="H177" i="2"/>
  <c r="I177" i="2" s="1"/>
  <c r="H179" i="2"/>
  <c r="I179" i="2" s="1"/>
  <c r="H181" i="2"/>
  <c r="I181" i="2" s="1"/>
  <c r="H183" i="2"/>
  <c r="I183" i="2" s="1"/>
  <c r="H185" i="2"/>
  <c r="I185" i="2" s="1"/>
  <c r="H187" i="2"/>
  <c r="I187" i="2" s="1"/>
  <c r="H189" i="2"/>
  <c r="I189" i="2" s="1"/>
  <c r="H191" i="2"/>
  <c r="I191" i="2" s="1"/>
  <c r="H193" i="2"/>
  <c r="I193" i="2" s="1"/>
  <c r="H195" i="2"/>
  <c r="I195" i="2" s="1"/>
  <c r="H197" i="2"/>
  <c r="I197" i="2" s="1"/>
  <c r="H199" i="2"/>
  <c r="I199" i="2" s="1"/>
  <c r="H201" i="2"/>
  <c r="I201" i="2" s="1"/>
  <c r="H203" i="2"/>
  <c r="I203" i="2" s="1"/>
  <c r="H205" i="2"/>
  <c r="I205" i="2" s="1"/>
  <c r="H207" i="2"/>
  <c r="I207" i="2" s="1"/>
  <c r="H209" i="2"/>
  <c r="I209" i="2" s="1"/>
  <c r="H211" i="2"/>
  <c r="I211" i="2" s="1"/>
  <c r="H213" i="2"/>
  <c r="I213" i="2" s="1"/>
  <c r="H215" i="2"/>
  <c r="I215" i="2" s="1"/>
  <c r="H217" i="2"/>
  <c r="I217" i="2" s="1"/>
  <c r="H219" i="2"/>
  <c r="I219" i="2" s="1"/>
  <c r="H221" i="2"/>
  <c r="I221" i="2" s="1"/>
  <c r="H223" i="2"/>
  <c r="I223" i="2" s="1"/>
  <c r="H225" i="2"/>
  <c r="I225" i="2" s="1"/>
  <c r="H227" i="2"/>
  <c r="I227" i="2" s="1"/>
  <c r="H229" i="2"/>
  <c r="I229" i="2" s="1"/>
  <c r="H231" i="2"/>
  <c r="I231" i="2" s="1"/>
  <c r="H233" i="2"/>
  <c r="I233" i="2" s="1"/>
  <c r="H235" i="2"/>
  <c r="I235" i="2" s="1"/>
  <c r="H237" i="2"/>
  <c r="I237" i="2" s="1"/>
  <c r="H239" i="2"/>
  <c r="I239" i="2" s="1"/>
  <c r="H241" i="2"/>
  <c r="I241" i="2" s="1"/>
  <c r="H243" i="2"/>
  <c r="I243" i="2" s="1"/>
  <c r="H245" i="2"/>
  <c r="I245" i="2" s="1"/>
  <c r="H247" i="2"/>
  <c r="I247" i="2" s="1"/>
  <c r="H249" i="2"/>
  <c r="I249" i="2" s="1"/>
  <c r="H251" i="2"/>
  <c r="I251" i="2" s="1"/>
  <c r="H253" i="2"/>
  <c r="I253" i="2" s="1"/>
  <c r="H255" i="2"/>
  <c r="I255" i="2" s="1"/>
  <c r="H257" i="2"/>
  <c r="I257" i="2" s="1"/>
  <c r="H259" i="2"/>
  <c r="I259" i="2" s="1"/>
  <c r="H261" i="2"/>
  <c r="I261" i="2" s="1"/>
  <c r="H263" i="2"/>
  <c r="I263" i="2" s="1"/>
  <c r="H265" i="2"/>
  <c r="I265" i="2" s="1"/>
  <c r="H267" i="2"/>
  <c r="I267" i="2" s="1"/>
  <c r="H269" i="2"/>
  <c r="I269" i="2" s="1"/>
  <c r="H271" i="2"/>
  <c r="I271" i="2" s="1"/>
  <c r="H273" i="2"/>
  <c r="I273" i="2" s="1"/>
  <c r="H275" i="2"/>
  <c r="I275" i="2" s="1"/>
  <c r="H277" i="2"/>
  <c r="I277" i="2" s="1"/>
  <c r="H279" i="2"/>
  <c r="I279" i="2" s="1"/>
  <c r="H281" i="2"/>
  <c r="I281" i="2" s="1"/>
  <c r="H283" i="2"/>
  <c r="I283" i="2" s="1"/>
  <c r="H285" i="2"/>
  <c r="I285" i="2" s="1"/>
  <c r="H287" i="2"/>
  <c r="I287" i="2" s="1"/>
  <c r="H289" i="2"/>
  <c r="I289" i="2" s="1"/>
  <c r="H291" i="2"/>
  <c r="I291" i="2" s="1"/>
  <c r="H293" i="2"/>
  <c r="I293" i="2" s="1"/>
  <c r="H295" i="2"/>
  <c r="I295" i="2" s="1"/>
  <c r="H297" i="2"/>
  <c r="I297" i="2" s="1"/>
  <c r="H299" i="2"/>
  <c r="I299" i="2" s="1"/>
  <c r="H301" i="2"/>
  <c r="I301" i="2" s="1"/>
  <c r="H303" i="2"/>
  <c r="I303" i="2" s="1"/>
  <c r="H305" i="2"/>
  <c r="I305" i="2" s="1"/>
  <c r="H307" i="2"/>
  <c r="I307" i="2" s="1"/>
  <c r="H309" i="2"/>
  <c r="I309" i="2" s="1"/>
  <c r="H311" i="2"/>
  <c r="I311" i="2" s="1"/>
  <c r="H313" i="2"/>
  <c r="I313" i="2" s="1"/>
  <c r="H315" i="2"/>
  <c r="I315" i="2" s="1"/>
  <c r="H317" i="2"/>
  <c r="I317" i="2" s="1"/>
  <c r="H319" i="2"/>
  <c r="I319" i="2" s="1"/>
  <c r="H321" i="2"/>
  <c r="I321" i="2" s="1"/>
  <c r="H323" i="2"/>
  <c r="I323" i="2" s="1"/>
  <c r="H325" i="2"/>
  <c r="I325" i="2" s="1"/>
  <c r="H327" i="2"/>
  <c r="I327" i="2" s="1"/>
  <c r="H329" i="2"/>
  <c r="I329" i="2" s="1"/>
  <c r="H331" i="2"/>
  <c r="I331" i="2" s="1"/>
  <c r="H333" i="2"/>
  <c r="I333" i="2" s="1"/>
  <c r="H335" i="2"/>
  <c r="I335" i="2" s="1"/>
  <c r="H337" i="2"/>
  <c r="I337" i="2" s="1"/>
  <c r="H339" i="2"/>
  <c r="I339" i="2" s="1"/>
  <c r="H341" i="2"/>
  <c r="I341" i="2" s="1"/>
  <c r="H343" i="2"/>
  <c r="I343" i="2" s="1"/>
  <c r="H345" i="2"/>
  <c r="I345" i="2" s="1"/>
  <c r="H347" i="2"/>
  <c r="I347" i="2" s="1"/>
  <c r="H349" i="2"/>
  <c r="I349" i="2" s="1"/>
  <c r="H351" i="2"/>
  <c r="I351" i="2" s="1"/>
  <c r="H353" i="2"/>
  <c r="I353" i="2" s="1"/>
  <c r="H355" i="2"/>
  <c r="I355" i="2" s="1"/>
  <c r="H357" i="2"/>
  <c r="I357" i="2" s="1"/>
  <c r="H359" i="2"/>
  <c r="I359" i="2" s="1"/>
  <c r="H361" i="2"/>
  <c r="I361" i="2" s="1"/>
  <c r="H363" i="2"/>
  <c r="I363" i="2" s="1"/>
  <c r="H365" i="2"/>
  <c r="I365" i="2" s="1"/>
  <c r="H367" i="2"/>
  <c r="I367" i="2" s="1"/>
  <c r="H369" i="2"/>
  <c r="I369" i="2" s="1"/>
  <c r="H371" i="2"/>
  <c r="I371" i="2" s="1"/>
  <c r="H373" i="2"/>
  <c r="I373" i="2" s="1"/>
  <c r="H375" i="2"/>
  <c r="I375" i="2" s="1"/>
  <c r="H377" i="2"/>
  <c r="I377" i="2" s="1"/>
  <c r="H379" i="2"/>
  <c r="I379" i="2" s="1"/>
  <c r="H381" i="2"/>
  <c r="I381" i="2" s="1"/>
  <c r="H383" i="2"/>
  <c r="I383" i="2" s="1"/>
  <c r="H385" i="2"/>
  <c r="I385" i="2" s="1"/>
  <c r="H387" i="2"/>
  <c r="I387" i="2" s="1"/>
  <c r="H389" i="2"/>
  <c r="I389" i="2" s="1"/>
  <c r="H391" i="2"/>
  <c r="I391" i="2" s="1"/>
  <c r="H393" i="2"/>
  <c r="I393" i="2" s="1"/>
  <c r="H395" i="2"/>
  <c r="I395" i="2" s="1"/>
  <c r="H397" i="2"/>
  <c r="I397" i="2" s="1"/>
  <c r="H399" i="2"/>
  <c r="I399" i="2" s="1"/>
  <c r="H401" i="2"/>
  <c r="I401" i="2" s="1"/>
  <c r="H403" i="2"/>
  <c r="I403" i="2" s="1"/>
  <c r="H405" i="2"/>
  <c r="I405" i="2" s="1"/>
  <c r="H407" i="2"/>
  <c r="I407" i="2" s="1"/>
  <c r="H409" i="2"/>
  <c r="I409" i="2" s="1"/>
  <c r="H411" i="2"/>
  <c r="I411" i="2" s="1"/>
  <c r="H413" i="2"/>
  <c r="I413" i="2" s="1"/>
  <c r="H415" i="2"/>
  <c r="I415" i="2" s="1"/>
  <c r="H417" i="2"/>
  <c r="I417" i="2" s="1"/>
  <c r="H419" i="2"/>
  <c r="I419" i="2" s="1"/>
  <c r="H421" i="2"/>
  <c r="I421" i="2" s="1"/>
  <c r="H423" i="2"/>
  <c r="I423" i="2" s="1"/>
  <c r="H425" i="2"/>
  <c r="I425" i="2" s="1"/>
  <c r="H427" i="2"/>
  <c r="I427" i="2" s="1"/>
  <c r="H429" i="2"/>
  <c r="I429" i="2" s="1"/>
  <c r="H431" i="2"/>
  <c r="I431" i="2" s="1"/>
  <c r="H433" i="2"/>
  <c r="I433" i="2" s="1"/>
  <c r="H435" i="2"/>
  <c r="I435" i="2" s="1"/>
  <c r="H437" i="2"/>
  <c r="I437" i="2" s="1"/>
  <c r="H439" i="2"/>
  <c r="I439" i="2" s="1"/>
  <c r="H441" i="2"/>
  <c r="I441" i="2" s="1"/>
  <c r="H443" i="2"/>
  <c r="I443" i="2" s="1"/>
  <c r="H445" i="2"/>
  <c r="I445" i="2" s="1"/>
  <c r="H447" i="2"/>
  <c r="I447" i="2" s="1"/>
  <c r="H449" i="2"/>
  <c r="I449" i="2" s="1"/>
  <c r="H451" i="2"/>
  <c r="I451" i="2" s="1"/>
  <c r="H453" i="2"/>
  <c r="I453" i="2" s="1"/>
  <c r="H455" i="2"/>
  <c r="I455" i="2" s="1"/>
  <c r="H457" i="2"/>
  <c r="I457" i="2" s="1"/>
  <c r="H459" i="2"/>
  <c r="I459" i="2" s="1"/>
  <c r="H461" i="2"/>
  <c r="I461" i="2" s="1"/>
  <c r="H463" i="2"/>
  <c r="I463" i="2" s="1"/>
  <c r="H465" i="2"/>
  <c r="I465" i="2" s="1"/>
  <c r="H467" i="2"/>
  <c r="I467" i="2" s="1"/>
  <c r="H469" i="2"/>
  <c r="I469" i="2" s="1"/>
  <c r="H3" i="2"/>
  <c r="I3" i="2" s="1"/>
  <c r="H31" i="3"/>
  <c r="H37" i="3"/>
  <c r="I37" i="3" s="1"/>
  <c r="H41" i="3"/>
  <c r="I41" i="3" s="1"/>
  <c r="H51" i="3"/>
  <c r="H55" i="3"/>
  <c r="I55" i="3" s="1"/>
  <c r="H57" i="3"/>
  <c r="I57" i="3" s="1"/>
  <c r="H59" i="3"/>
  <c r="I59" i="3" s="1"/>
  <c r="H61" i="3"/>
  <c r="I61" i="3" s="1"/>
  <c r="H63" i="3"/>
  <c r="I63" i="3" s="1"/>
  <c r="H65" i="3"/>
  <c r="I65" i="3" s="1"/>
  <c r="H67" i="3"/>
  <c r="I67" i="3" s="1"/>
  <c r="H69" i="3"/>
  <c r="I69" i="3" s="1"/>
  <c r="H71" i="3"/>
  <c r="I71" i="3" s="1"/>
  <c r="H73" i="3"/>
  <c r="I73" i="3" s="1"/>
  <c r="H75" i="3"/>
  <c r="I75" i="3" s="1"/>
  <c r="H77" i="3"/>
  <c r="I77" i="3" s="1"/>
  <c r="H79" i="3"/>
  <c r="I79" i="3" s="1"/>
  <c r="H3" i="3"/>
  <c r="I3" i="3" s="1"/>
  <c r="H4" i="4"/>
  <c r="I4" i="4" s="1"/>
  <c r="H5" i="4"/>
  <c r="I5" i="4" s="1"/>
  <c r="H13" i="4"/>
  <c r="I13" i="4" s="1"/>
  <c r="H14" i="4"/>
  <c r="I14" i="4" s="1"/>
  <c r="H15" i="4"/>
  <c r="I15" i="4" s="1"/>
  <c r="H23" i="4"/>
  <c r="I23" i="4" s="1"/>
  <c r="H24" i="4"/>
  <c r="I24" i="4" s="1"/>
  <c r="H25" i="4"/>
  <c r="I25" i="4" s="1"/>
  <c r="H33" i="4"/>
  <c r="I33" i="4" s="1"/>
  <c r="H34" i="4"/>
  <c r="I34" i="4" s="1"/>
  <c r="H35" i="4"/>
  <c r="I35" i="4" s="1"/>
  <c r="H44" i="4"/>
  <c r="I44" i="4" s="1"/>
  <c r="H45" i="4"/>
  <c r="I45" i="4" s="1"/>
  <c r="H46" i="4"/>
  <c r="I46" i="4" s="1"/>
  <c r="H54" i="4"/>
  <c r="I54" i="4" s="1"/>
  <c r="H55" i="4"/>
  <c r="I55" i="4" s="1"/>
  <c r="H56" i="4"/>
  <c r="I56" i="4" s="1"/>
  <c r="H64" i="4"/>
  <c r="I64" i="4" s="1"/>
  <c r="H65" i="4"/>
  <c r="I65" i="4" s="1"/>
  <c r="H66" i="4"/>
  <c r="I66" i="4" s="1"/>
  <c r="H74" i="4"/>
  <c r="I74" i="4" s="1"/>
  <c r="H75" i="4"/>
  <c r="I75" i="4" s="1"/>
  <c r="H76" i="4"/>
  <c r="I76" i="4" s="1"/>
  <c r="H85" i="4"/>
  <c r="I85" i="4" s="1"/>
  <c r="H86" i="4"/>
  <c r="I86" i="4" s="1"/>
  <c r="H87" i="4"/>
  <c r="I87" i="4" s="1"/>
  <c r="H88" i="4"/>
  <c r="I88" i="4" s="1"/>
  <c r="H89" i="4"/>
  <c r="I89" i="4" s="1"/>
  <c r="H90" i="4"/>
  <c r="I90" i="4" s="1"/>
  <c r="H91" i="4"/>
  <c r="I91" i="4" s="1"/>
  <c r="H92" i="4"/>
  <c r="I92" i="4" s="1"/>
  <c r="H93" i="4"/>
  <c r="I93" i="4" s="1"/>
  <c r="H94" i="4"/>
  <c r="I94" i="4" s="1"/>
  <c r="H95" i="4"/>
  <c r="I95" i="4" s="1"/>
  <c r="H96" i="4"/>
  <c r="I96" i="4" s="1"/>
  <c r="H97" i="4"/>
  <c r="I97" i="4" s="1"/>
  <c r="H98" i="4"/>
  <c r="I98" i="4" s="1"/>
  <c r="H99" i="4"/>
  <c r="I99" i="4" s="1"/>
  <c r="H100" i="4"/>
  <c r="I100" i="4" s="1"/>
  <c r="H101" i="4"/>
  <c r="I101" i="4" s="1"/>
  <c r="H102" i="4"/>
  <c r="I102" i="4" s="1"/>
  <c r="H103" i="4"/>
  <c r="I103" i="4" s="1"/>
  <c r="H104" i="4"/>
  <c r="I104" i="4" s="1"/>
  <c r="H105" i="4"/>
  <c r="I105" i="4" s="1"/>
  <c r="H106" i="4"/>
  <c r="I106" i="4" s="1"/>
  <c r="H107" i="4"/>
  <c r="I107" i="4" s="1"/>
  <c r="H108" i="4"/>
  <c r="I108" i="4" s="1"/>
  <c r="H109" i="4"/>
  <c r="I109" i="4" s="1"/>
  <c r="H110" i="4"/>
  <c r="I110" i="4" s="1"/>
  <c r="H111" i="4"/>
  <c r="I111" i="4" s="1"/>
  <c r="H112" i="4"/>
  <c r="I112" i="4" s="1"/>
  <c r="H113" i="4"/>
  <c r="I113" i="4" s="1"/>
  <c r="H114" i="4"/>
  <c r="I114" i="4" s="1"/>
  <c r="H115" i="4"/>
  <c r="I115" i="4" s="1"/>
  <c r="H116" i="4"/>
  <c r="I116" i="4" s="1"/>
  <c r="H117" i="4"/>
  <c r="I117" i="4" s="1"/>
  <c r="H118" i="4"/>
  <c r="I118" i="4" s="1"/>
  <c r="H119" i="4"/>
  <c r="I119" i="4" s="1"/>
  <c r="H120" i="4"/>
  <c r="I120" i="4" s="1"/>
  <c r="H121" i="4"/>
  <c r="I121" i="4" s="1"/>
  <c r="H122" i="4"/>
  <c r="I122" i="4" s="1"/>
  <c r="H123" i="4"/>
  <c r="I123" i="4" s="1"/>
  <c r="H124" i="4"/>
  <c r="I124" i="4" s="1"/>
  <c r="H126" i="4"/>
  <c r="I126" i="4" s="1"/>
  <c r="H127" i="4"/>
  <c r="I127" i="4" s="1"/>
  <c r="H128" i="4"/>
  <c r="I128" i="4" s="1"/>
  <c r="H129" i="4"/>
  <c r="I129" i="4" s="1"/>
  <c r="H130" i="4"/>
  <c r="I130" i="4" s="1"/>
  <c r="H131" i="4"/>
  <c r="I131" i="4" s="1"/>
  <c r="H132" i="4"/>
  <c r="I132" i="4" s="1"/>
  <c r="H133" i="4"/>
  <c r="I133" i="4" s="1"/>
  <c r="H134" i="4"/>
  <c r="I134" i="4" s="1"/>
  <c r="H135" i="4"/>
  <c r="I135" i="4" s="1"/>
  <c r="H136" i="4"/>
  <c r="I136" i="4" s="1"/>
  <c r="H137" i="4"/>
  <c r="I137" i="4" s="1"/>
  <c r="H138" i="4"/>
  <c r="I138" i="4" s="1"/>
  <c r="H139" i="4"/>
  <c r="I139" i="4" s="1"/>
  <c r="H140" i="4"/>
  <c r="I140" i="4" s="1"/>
  <c r="H141" i="4"/>
  <c r="I141" i="4" s="1"/>
  <c r="H142" i="4"/>
  <c r="I142" i="4" s="1"/>
  <c r="H143" i="4"/>
  <c r="I143" i="4" s="1"/>
  <c r="H144" i="4"/>
  <c r="I144" i="4" s="1"/>
  <c r="H145" i="4"/>
  <c r="I145" i="4" s="1"/>
  <c r="H146" i="4"/>
  <c r="I146" i="4" s="1"/>
  <c r="H147" i="4"/>
  <c r="I147" i="4" s="1"/>
  <c r="H148" i="4"/>
  <c r="I148" i="4" s="1"/>
  <c r="H149" i="4"/>
  <c r="I149" i="4" s="1"/>
  <c r="H151" i="4"/>
  <c r="I151" i="4" s="1"/>
  <c r="H152" i="4"/>
  <c r="I152" i="4" s="1"/>
  <c r="H153" i="4"/>
  <c r="I153" i="4" s="1"/>
  <c r="H154" i="4"/>
  <c r="I154" i="4" s="1"/>
  <c r="H155" i="4"/>
  <c r="I155" i="4" s="1"/>
  <c r="H156" i="4"/>
  <c r="I156" i="4" s="1"/>
  <c r="H157" i="4"/>
  <c r="I157" i="4" s="1"/>
  <c r="H158" i="4"/>
  <c r="I158" i="4" s="1"/>
  <c r="H159" i="4"/>
  <c r="I159" i="4" s="1"/>
  <c r="H160" i="4"/>
  <c r="I160" i="4" s="1"/>
  <c r="H161" i="4"/>
  <c r="I161" i="4" s="1"/>
  <c r="H162" i="4"/>
  <c r="I162" i="4" s="1"/>
  <c r="H163" i="4"/>
  <c r="I163" i="4" s="1"/>
  <c r="H164" i="4"/>
  <c r="I164" i="4" s="1"/>
  <c r="H165" i="4"/>
  <c r="I165" i="4" s="1"/>
  <c r="H166" i="4"/>
  <c r="I166" i="4" s="1"/>
  <c r="H167" i="4"/>
  <c r="I167" i="4" s="1"/>
  <c r="H168" i="4"/>
  <c r="I168" i="4" s="1"/>
  <c r="H169" i="4"/>
  <c r="I169" i="4" s="1"/>
  <c r="H170" i="4"/>
  <c r="I170" i="4" s="1"/>
  <c r="H171" i="4"/>
  <c r="I171" i="4" s="1"/>
  <c r="H172" i="4"/>
  <c r="I172" i="4" s="1"/>
  <c r="H173" i="4"/>
  <c r="I173" i="4" s="1"/>
  <c r="H174" i="4"/>
  <c r="I174" i="4" s="1"/>
  <c r="H227" i="4"/>
  <c r="I227" i="4" s="1"/>
  <c r="H228" i="4"/>
  <c r="I228" i="4" s="1"/>
  <c r="H229" i="4"/>
  <c r="I229" i="4" s="1"/>
  <c r="H230" i="4"/>
  <c r="I230" i="4" s="1"/>
  <c r="H231" i="4"/>
  <c r="I231" i="4" s="1"/>
  <c r="H232" i="4"/>
  <c r="I232" i="4" s="1"/>
  <c r="H233" i="4"/>
  <c r="I233" i="4" s="1"/>
  <c r="H234" i="4"/>
  <c r="I234" i="4" s="1"/>
  <c r="H235" i="4"/>
  <c r="I235" i="4" s="1"/>
  <c r="H236" i="4"/>
  <c r="I236" i="4" s="1"/>
  <c r="H237" i="4"/>
  <c r="I237" i="4" s="1"/>
  <c r="H238" i="4"/>
  <c r="I238" i="4" s="1"/>
  <c r="H239" i="4"/>
  <c r="I239" i="4" s="1"/>
  <c r="H240" i="4"/>
  <c r="I240" i="4" s="1"/>
  <c r="H241" i="4"/>
  <c r="I241" i="4" s="1"/>
  <c r="H242" i="4"/>
  <c r="I242" i="4" s="1"/>
  <c r="H243" i="4"/>
  <c r="I243" i="4" s="1"/>
  <c r="H244" i="4"/>
  <c r="I244" i="4" s="1"/>
  <c r="H245" i="4"/>
  <c r="I245" i="4" s="1"/>
  <c r="H246" i="4"/>
  <c r="I246" i="4" s="1"/>
  <c r="H247" i="4"/>
  <c r="I247" i="4" s="1"/>
  <c r="H269" i="4"/>
  <c r="I269" i="4" s="1"/>
  <c r="H3" i="4"/>
  <c r="I3" i="4" s="1"/>
  <c r="H304" i="4"/>
  <c r="I304" i="4" s="1"/>
  <c r="H274" i="4"/>
  <c r="I274" i="4" s="1"/>
  <c r="H275" i="4"/>
  <c r="I275" i="4" s="1"/>
  <c r="H276" i="4"/>
  <c r="I276" i="4" s="1"/>
  <c r="H277" i="4"/>
  <c r="I277" i="4" s="1"/>
  <c r="H278" i="4"/>
  <c r="I278" i="4" s="1"/>
  <c r="H279" i="4"/>
  <c r="I279" i="4" s="1"/>
  <c r="H280" i="4"/>
  <c r="I280" i="4" s="1"/>
  <c r="H281" i="4"/>
  <c r="I281" i="4" s="1"/>
  <c r="H282" i="4"/>
  <c r="I282" i="4" s="1"/>
  <c r="H283" i="4"/>
  <c r="I283" i="4" s="1"/>
  <c r="H284" i="4"/>
  <c r="I284" i="4" s="1"/>
  <c r="H285" i="4"/>
  <c r="I285" i="4" s="1"/>
  <c r="H286" i="4"/>
  <c r="I286" i="4" s="1"/>
  <c r="H287" i="4"/>
  <c r="I287" i="4" s="1"/>
  <c r="H288" i="4"/>
  <c r="I288" i="4" s="1"/>
  <c r="H289" i="4"/>
  <c r="I289" i="4" s="1"/>
  <c r="H290" i="4"/>
  <c r="I290" i="4" s="1"/>
  <c r="H291" i="4"/>
  <c r="I291" i="4" s="1"/>
  <c r="H292" i="4"/>
  <c r="I292" i="4" s="1"/>
  <c r="H293" i="4"/>
  <c r="I293" i="4" s="1"/>
  <c r="H294" i="4"/>
  <c r="I294" i="4" s="1"/>
  <c r="H295" i="4"/>
  <c r="I295" i="4" s="1"/>
  <c r="H296" i="4"/>
  <c r="I296" i="4" s="1"/>
  <c r="H297" i="4"/>
  <c r="I297" i="4" s="1"/>
  <c r="H298" i="4"/>
  <c r="I298" i="4" s="1"/>
  <c r="H299" i="4"/>
  <c r="I299" i="4" s="1"/>
  <c r="H300" i="4"/>
  <c r="I300" i="4" s="1"/>
  <c r="H301" i="4"/>
  <c r="I301" i="4" s="1"/>
  <c r="H302" i="4"/>
  <c r="I302" i="4" s="1"/>
  <c r="H273" i="4"/>
  <c r="I273" i="4" s="1"/>
  <c r="J302" i="4" l="1"/>
  <c r="J300" i="4"/>
  <c r="J298" i="4"/>
  <c r="J296" i="4"/>
  <c r="J294" i="4"/>
  <c r="J292" i="4"/>
  <c r="J290" i="4"/>
  <c r="J288" i="4"/>
  <c r="J286" i="4"/>
  <c r="J284" i="4"/>
  <c r="J282" i="4"/>
  <c r="J280" i="4"/>
  <c r="J278" i="4"/>
  <c r="J276" i="4"/>
  <c r="J274" i="4"/>
  <c r="J3" i="4"/>
  <c r="J247" i="4"/>
  <c r="J245" i="4"/>
  <c r="J243" i="4"/>
  <c r="J241" i="4"/>
  <c r="J239" i="4"/>
  <c r="J237" i="4"/>
  <c r="J235" i="4"/>
  <c r="J233" i="4"/>
  <c r="J231" i="4"/>
  <c r="J229" i="4"/>
  <c r="J227" i="4"/>
  <c r="J173" i="4"/>
  <c r="J171" i="4"/>
  <c r="J169" i="4"/>
  <c r="J167" i="4"/>
  <c r="J165" i="4"/>
  <c r="J163" i="4"/>
  <c r="J161" i="4"/>
  <c r="J159" i="4"/>
  <c r="J157" i="4"/>
  <c r="J155" i="4"/>
  <c r="J153" i="4"/>
  <c r="J151" i="4"/>
  <c r="J148" i="4"/>
  <c r="J146" i="4"/>
  <c r="J144" i="4"/>
  <c r="J142" i="4"/>
  <c r="J140" i="4"/>
  <c r="J138" i="4"/>
  <c r="J136" i="4"/>
  <c r="J134" i="4"/>
  <c r="J132" i="4"/>
  <c r="J130" i="4"/>
  <c r="J128" i="4"/>
  <c r="J126" i="4"/>
  <c r="J123" i="4"/>
  <c r="J121" i="4"/>
  <c r="J119" i="4"/>
  <c r="J117" i="4"/>
  <c r="J115" i="4"/>
  <c r="J113" i="4"/>
  <c r="J111" i="4"/>
  <c r="J109" i="4"/>
  <c r="J107" i="4"/>
  <c r="J105" i="4"/>
  <c r="J103" i="4"/>
  <c r="J101" i="4"/>
  <c r="J99" i="4"/>
  <c r="J97" i="4"/>
  <c r="J95" i="4"/>
  <c r="J93" i="4"/>
  <c r="J91" i="4"/>
  <c r="J89" i="4"/>
  <c r="J87" i="4"/>
  <c r="J85" i="4"/>
  <c r="J75" i="4"/>
  <c r="J66" i="4"/>
  <c r="J64" i="4"/>
  <c r="J55" i="4"/>
  <c r="J46" i="4"/>
  <c r="J44" i="4"/>
  <c r="J34" i="4"/>
  <c r="J25" i="4"/>
  <c r="J23" i="4"/>
  <c r="J14" i="4"/>
  <c r="J5" i="4"/>
  <c r="L219" i="4"/>
  <c r="J219" i="4"/>
  <c r="L214" i="4"/>
  <c r="J214" i="4"/>
  <c r="L216" i="4"/>
  <c r="J216" i="4"/>
  <c r="L213" i="4"/>
  <c r="J213" i="4"/>
  <c r="L215" i="4"/>
  <c r="J215" i="4"/>
  <c r="L222" i="4"/>
  <c r="J222" i="4"/>
  <c r="L226" i="4"/>
  <c r="J226" i="4"/>
  <c r="J273" i="4"/>
  <c r="J301" i="4"/>
  <c r="J299" i="4"/>
  <c r="J297" i="4"/>
  <c r="J295" i="4"/>
  <c r="J293" i="4"/>
  <c r="J291" i="4"/>
  <c r="J289" i="4"/>
  <c r="J287" i="4"/>
  <c r="J285" i="4"/>
  <c r="J283" i="4"/>
  <c r="J281" i="4"/>
  <c r="J279" i="4"/>
  <c r="J277" i="4"/>
  <c r="J275" i="4"/>
  <c r="J304" i="4"/>
  <c r="J269" i="4"/>
  <c r="J246" i="4"/>
  <c r="J244" i="4"/>
  <c r="J242" i="4"/>
  <c r="J240" i="4"/>
  <c r="J238" i="4"/>
  <c r="J236" i="4"/>
  <c r="J234" i="4"/>
  <c r="J232" i="4"/>
  <c r="J230" i="4"/>
  <c r="J228" i="4"/>
  <c r="J174" i="4"/>
  <c r="J172" i="4"/>
  <c r="J170" i="4"/>
  <c r="J168" i="4"/>
  <c r="J166" i="4"/>
  <c r="J164" i="4"/>
  <c r="J162" i="4"/>
  <c r="J160" i="4"/>
  <c r="J158" i="4"/>
  <c r="J156" i="4"/>
  <c r="J154" i="4"/>
  <c r="J152" i="4"/>
  <c r="J149" i="4"/>
  <c r="J147" i="4"/>
  <c r="J145" i="4"/>
  <c r="J143" i="4"/>
  <c r="J141" i="4"/>
  <c r="J139" i="4"/>
  <c r="J137" i="4"/>
  <c r="J135" i="4"/>
  <c r="J133" i="4"/>
  <c r="J131" i="4"/>
  <c r="J129" i="4"/>
  <c r="J127" i="4"/>
  <c r="J124" i="4"/>
  <c r="J122" i="4"/>
  <c r="J120" i="4"/>
  <c r="J118" i="4"/>
  <c r="J116" i="4"/>
  <c r="J114" i="4"/>
  <c r="J112" i="4"/>
  <c r="J110" i="4"/>
  <c r="J108" i="4"/>
  <c r="J106" i="4"/>
  <c r="J104" i="4"/>
  <c r="J102" i="4"/>
  <c r="J100" i="4"/>
  <c r="J98" i="4"/>
  <c r="J96" i="4"/>
  <c r="J94" i="4"/>
  <c r="J92" i="4"/>
  <c r="J90" i="4"/>
  <c r="J88" i="4"/>
  <c r="J86" i="4"/>
  <c r="J76" i="4"/>
  <c r="J74" i="4"/>
  <c r="J65" i="4"/>
  <c r="J56" i="4"/>
  <c r="J54" i="4"/>
  <c r="J45" i="4"/>
  <c r="J35" i="4"/>
  <c r="J33" i="4"/>
  <c r="J24" i="4"/>
  <c r="J15" i="4"/>
  <c r="J13" i="4"/>
  <c r="J4" i="4"/>
  <c r="L223" i="4"/>
  <c r="J223" i="4"/>
  <c r="L220" i="4"/>
  <c r="J220" i="4"/>
  <c r="L224" i="4"/>
  <c r="J224" i="4"/>
  <c r="I51" i="3"/>
  <c r="L51" i="3" s="1"/>
  <c r="I31" i="3"/>
  <c r="L31" i="3" s="1"/>
  <c r="G83" i="4"/>
  <c r="H83" i="4" l="1"/>
  <c r="L269" i="4"/>
  <c r="L304" i="4"/>
  <c r="L302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273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44" i="4"/>
  <c r="L45" i="4"/>
  <c r="L46" i="4"/>
  <c r="L54" i="4"/>
  <c r="L55" i="4"/>
  <c r="L56" i="4"/>
  <c r="L64" i="4"/>
  <c r="L65" i="4"/>
  <c r="L66" i="4"/>
  <c r="L74" i="4"/>
  <c r="L75" i="4"/>
  <c r="L76" i="4"/>
  <c r="L4" i="4"/>
  <c r="L5" i="4"/>
  <c r="L13" i="4"/>
  <c r="L14" i="4"/>
  <c r="L15" i="4"/>
  <c r="L23" i="4"/>
  <c r="L24" i="4"/>
  <c r="L25" i="4"/>
  <c r="L33" i="4"/>
  <c r="L34" i="4"/>
  <c r="L35" i="4"/>
  <c r="L3" i="4"/>
  <c r="L469" i="2"/>
  <c r="L5" i="2"/>
  <c r="L7" i="2"/>
  <c r="L9" i="2"/>
  <c r="L11" i="2"/>
  <c r="L13" i="2"/>
  <c r="L15" i="2"/>
  <c r="L17" i="2"/>
  <c r="L19" i="2"/>
  <c r="L21" i="2"/>
  <c r="L23" i="2"/>
  <c r="L25" i="2"/>
  <c r="L27" i="2"/>
  <c r="L29" i="2"/>
  <c r="L31" i="2"/>
  <c r="L33" i="2"/>
  <c r="L35" i="2"/>
  <c r="L37" i="2"/>
  <c r="L39" i="2"/>
  <c r="L41" i="2"/>
  <c r="L43" i="2"/>
  <c r="L45" i="2"/>
  <c r="L47" i="2"/>
  <c r="L49" i="2"/>
  <c r="L51" i="2"/>
  <c r="L53" i="2"/>
  <c r="L55" i="2"/>
  <c r="L57" i="2"/>
  <c r="L59" i="2"/>
  <c r="L61" i="2"/>
  <c r="L63" i="2"/>
  <c r="L65" i="2"/>
  <c r="L67" i="2"/>
  <c r="L69" i="2"/>
  <c r="L71" i="2"/>
  <c r="L73" i="2"/>
  <c r="L75" i="2"/>
  <c r="L77" i="2"/>
  <c r="L79" i="2"/>
  <c r="L81" i="2"/>
  <c r="L83" i="2"/>
  <c r="L85" i="2"/>
  <c r="L87" i="2"/>
  <c r="L89" i="2"/>
  <c r="L91" i="2"/>
  <c r="L93" i="2"/>
  <c r="L95" i="2"/>
  <c r="L97" i="2"/>
  <c r="L99" i="2"/>
  <c r="L101" i="2"/>
  <c r="L103" i="2"/>
  <c r="L105" i="2"/>
  <c r="L107" i="2"/>
  <c r="L109" i="2"/>
  <c r="L111" i="2"/>
  <c r="L113" i="2"/>
  <c r="L115" i="2"/>
  <c r="L117" i="2"/>
  <c r="L119" i="2"/>
  <c r="L121" i="2"/>
  <c r="L123" i="2"/>
  <c r="L125" i="2"/>
  <c r="L127" i="2"/>
  <c r="L129" i="2"/>
  <c r="L131" i="2"/>
  <c r="L133" i="2"/>
  <c r="L135" i="2"/>
  <c r="L137" i="2"/>
  <c r="L139" i="2"/>
  <c r="L141" i="2"/>
  <c r="L143" i="2"/>
  <c r="L145" i="2"/>
  <c r="L147" i="2"/>
  <c r="L149" i="2"/>
  <c r="L151" i="2"/>
  <c r="L153" i="2"/>
  <c r="L155" i="2"/>
  <c r="L157" i="2"/>
  <c r="L159" i="2"/>
  <c r="L161" i="2"/>
  <c r="L163" i="2"/>
  <c r="L165" i="2"/>
  <c r="L167" i="2"/>
  <c r="L169" i="2"/>
  <c r="L171" i="2"/>
  <c r="L173" i="2"/>
  <c r="L175" i="2"/>
  <c r="L177" i="2"/>
  <c r="L179" i="2"/>
  <c r="L181" i="2"/>
  <c r="L183" i="2"/>
  <c r="L185" i="2"/>
  <c r="L187" i="2"/>
  <c r="L189" i="2"/>
  <c r="L191" i="2"/>
  <c r="L193" i="2"/>
  <c r="L195" i="2"/>
  <c r="L197" i="2"/>
  <c r="L199" i="2"/>
  <c r="L201" i="2"/>
  <c r="L203" i="2"/>
  <c r="L205" i="2"/>
  <c r="L207" i="2"/>
  <c r="L209" i="2"/>
  <c r="L211" i="2"/>
  <c r="L213" i="2"/>
  <c r="L215" i="2"/>
  <c r="L217" i="2"/>
  <c r="L219" i="2"/>
  <c r="L221" i="2"/>
  <c r="L223" i="2"/>
  <c r="L225" i="2"/>
  <c r="L227" i="2"/>
  <c r="L229" i="2"/>
  <c r="L231" i="2"/>
  <c r="L233" i="2"/>
  <c r="L235" i="2"/>
  <c r="L237" i="2"/>
  <c r="L239" i="2"/>
  <c r="L241" i="2"/>
  <c r="L243" i="2"/>
  <c r="L245" i="2"/>
  <c r="L247" i="2"/>
  <c r="L249" i="2"/>
  <c r="L251" i="2"/>
  <c r="L253" i="2"/>
  <c r="L255" i="2"/>
  <c r="L257" i="2"/>
  <c r="L259" i="2"/>
  <c r="L261" i="2"/>
  <c r="L263" i="2"/>
  <c r="L265" i="2"/>
  <c r="L267" i="2"/>
  <c r="L269" i="2"/>
  <c r="L271" i="2"/>
  <c r="L273" i="2"/>
  <c r="L275" i="2"/>
  <c r="L277" i="2"/>
  <c r="L279" i="2"/>
  <c r="L281" i="2"/>
  <c r="L283" i="2"/>
  <c r="L285" i="2"/>
  <c r="L287" i="2"/>
  <c r="L289" i="2"/>
  <c r="L291" i="2"/>
  <c r="L293" i="2"/>
  <c r="L295" i="2"/>
  <c r="L297" i="2"/>
  <c r="L299" i="2"/>
  <c r="L301" i="2"/>
  <c r="L303" i="2"/>
  <c r="L305" i="2"/>
  <c r="L307" i="2"/>
  <c r="L309" i="2"/>
  <c r="L311" i="2"/>
  <c r="L313" i="2"/>
  <c r="L315" i="2"/>
  <c r="L317" i="2"/>
  <c r="L319" i="2"/>
  <c r="L321" i="2"/>
  <c r="L323" i="2"/>
  <c r="L325" i="2"/>
  <c r="L327" i="2"/>
  <c r="L329" i="2"/>
  <c r="L331" i="2"/>
  <c r="L333" i="2"/>
  <c r="L335" i="2"/>
  <c r="L337" i="2"/>
  <c r="L339" i="2"/>
  <c r="L341" i="2"/>
  <c r="L343" i="2"/>
  <c r="L345" i="2"/>
  <c r="L347" i="2"/>
  <c r="L349" i="2"/>
  <c r="L351" i="2"/>
  <c r="L353" i="2"/>
  <c r="L355" i="2"/>
  <c r="L357" i="2"/>
  <c r="L359" i="2"/>
  <c r="L361" i="2"/>
  <c r="L363" i="2"/>
  <c r="L365" i="2"/>
  <c r="L367" i="2"/>
  <c r="L369" i="2"/>
  <c r="L371" i="2"/>
  <c r="L373" i="2"/>
  <c r="L375" i="2"/>
  <c r="L377" i="2"/>
  <c r="L379" i="2"/>
  <c r="L381" i="2"/>
  <c r="L383" i="2"/>
  <c r="L385" i="2"/>
  <c r="L387" i="2"/>
  <c r="L389" i="2"/>
  <c r="L391" i="2"/>
  <c r="L393" i="2"/>
  <c r="L395" i="2"/>
  <c r="L397" i="2"/>
  <c r="L399" i="2"/>
  <c r="L401" i="2"/>
  <c r="L403" i="2"/>
  <c r="L405" i="2"/>
  <c r="L407" i="2"/>
  <c r="L409" i="2"/>
  <c r="L411" i="2"/>
  <c r="L413" i="2"/>
  <c r="L415" i="2"/>
  <c r="L417" i="2"/>
  <c r="L419" i="2"/>
  <c r="L421" i="2"/>
  <c r="L423" i="2"/>
  <c r="L425" i="2"/>
  <c r="L427" i="2"/>
  <c r="L429" i="2"/>
  <c r="L431" i="2"/>
  <c r="L433" i="2"/>
  <c r="L435" i="2"/>
  <c r="L437" i="2"/>
  <c r="L439" i="2"/>
  <c r="L441" i="2"/>
  <c r="L443" i="2"/>
  <c r="L445" i="2"/>
  <c r="L447" i="2"/>
  <c r="L449" i="2"/>
  <c r="L451" i="2"/>
  <c r="L453" i="2"/>
  <c r="L455" i="2"/>
  <c r="L457" i="2"/>
  <c r="L459" i="2"/>
  <c r="L461" i="2"/>
  <c r="L463" i="2"/>
  <c r="L465" i="2"/>
  <c r="L467" i="2"/>
  <c r="L3" i="2"/>
  <c r="L5" i="3"/>
  <c r="L7" i="3"/>
  <c r="L9" i="3"/>
  <c r="L11" i="3"/>
  <c r="L13" i="3"/>
  <c r="L15" i="3"/>
  <c r="L17" i="3"/>
  <c r="L19" i="3"/>
  <c r="L21" i="3"/>
  <c r="L23" i="3"/>
  <c r="L25" i="3"/>
  <c r="L27" i="3"/>
  <c r="L33" i="3"/>
  <c r="L37" i="3"/>
  <c r="L41" i="3"/>
  <c r="L55" i="3"/>
  <c r="L57" i="3"/>
  <c r="L59" i="3"/>
  <c r="L61" i="3"/>
  <c r="L63" i="3"/>
  <c r="L65" i="3"/>
  <c r="L67" i="3"/>
  <c r="L69" i="3"/>
  <c r="L71" i="3"/>
  <c r="L73" i="3"/>
  <c r="L75" i="3"/>
  <c r="L77" i="3"/>
  <c r="L79" i="3"/>
  <c r="L3" i="3"/>
  <c r="I83" i="4" l="1"/>
  <c r="G307" i="4"/>
  <c r="G305" i="4"/>
  <c r="G306" i="4"/>
  <c r="G308" i="4"/>
  <c r="G271" i="4"/>
  <c r="G270" i="4"/>
  <c r="G82" i="4"/>
  <c r="G81" i="4"/>
  <c r="G80" i="4"/>
  <c r="G79" i="4"/>
  <c r="G78" i="4"/>
  <c r="G77" i="4"/>
  <c r="G73" i="4"/>
  <c r="G72" i="4"/>
  <c r="G71" i="4"/>
  <c r="G70" i="4"/>
  <c r="G69" i="4"/>
  <c r="G68" i="4"/>
  <c r="G67" i="4"/>
  <c r="G63" i="4"/>
  <c r="G62" i="4"/>
  <c r="G61" i="4"/>
  <c r="G60" i="4"/>
  <c r="G59" i="4"/>
  <c r="G58" i="4"/>
  <c r="G57" i="4"/>
  <c r="G53" i="4"/>
  <c r="G52" i="4"/>
  <c r="G51" i="4"/>
  <c r="G50" i="4"/>
  <c r="G49" i="4"/>
  <c r="G48" i="4"/>
  <c r="G47" i="4"/>
  <c r="G42" i="4"/>
  <c r="G41" i="4"/>
  <c r="G40" i="4"/>
  <c r="G39" i="4"/>
  <c r="G38" i="4"/>
  <c r="G37" i="4"/>
  <c r="G36" i="4"/>
  <c r="G32" i="4"/>
  <c r="G31" i="4"/>
  <c r="G30" i="4"/>
  <c r="G29" i="4"/>
  <c r="G28" i="4"/>
  <c r="G27" i="4"/>
  <c r="G26" i="4"/>
  <c r="G22" i="4"/>
  <c r="G21" i="4"/>
  <c r="G20" i="4"/>
  <c r="G19" i="4"/>
  <c r="G18" i="4"/>
  <c r="G17" i="4"/>
  <c r="G16" i="4"/>
  <c r="G12" i="4"/>
  <c r="G11" i="4"/>
  <c r="G10" i="4"/>
  <c r="G9" i="4"/>
  <c r="G8" i="4"/>
  <c r="G7" i="4"/>
  <c r="G6" i="4"/>
  <c r="H6" i="4" s="1"/>
  <c r="I6" i="4" s="1"/>
  <c r="L83" i="4" l="1"/>
  <c r="J83" i="4"/>
  <c r="J6" i="4"/>
  <c r="H7" i="4"/>
  <c r="H9" i="4"/>
  <c r="H11" i="4"/>
  <c r="H16" i="4"/>
  <c r="H18" i="4"/>
  <c r="H20" i="4"/>
  <c r="H22" i="4"/>
  <c r="H27" i="4"/>
  <c r="H29" i="4"/>
  <c r="H31" i="4"/>
  <c r="H36" i="4"/>
  <c r="H38" i="4"/>
  <c r="H40" i="4"/>
  <c r="H42" i="4"/>
  <c r="H48" i="4"/>
  <c r="H50" i="4"/>
  <c r="H52" i="4"/>
  <c r="H57" i="4"/>
  <c r="H59" i="4"/>
  <c r="H61" i="4"/>
  <c r="H63" i="4"/>
  <c r="H68" i="4"/>
  <c r="H70" i="4"/>
  <c r="H72" i="4"/>
  <c r="H77" i="4"/>
  <c r="H79" i="4"/>
  <c r="H81" i="4"/>
  <c r="H270" i="4"/>
  <c r="H308" i="4"/>
  <c r="H305" i="4"/>
  <c r="H8" i="4"/>
  <c r="H10" i="4"/>
  <c r="H12" i="4"/>
  <c r="H17" i="4"/>
  <c r="H19" i="4"/>
  <c r="H21" i="4"/>
  <c r="H26" i="4"/>
  <c r="H28" i="4"/>
  <c r="H30" i="4"/>
  <c r="H32" i="4"/>
  <c r="H37" i="4"/>
  <c r="H39" i="4"/>
  <c r="H41" i="4"/>
  <c r="H47" i="4"/>
  <c r="H49" i="4"/>
  <c r="H51" i="4"/>
  <c r="H53" i="4"/>
  <c r="H58" i="4"/>
  <c r="H60" i="4"/>
  <c r="H62" i="4"/>
  <c r="H67" i="4"/>
  <c r="H69" i="4"/>
  <c r="H71" i="4"/>
  <c r="H73" i="4"/>
  <c r="H78" i="4"/>
  <c r="H80" i="4"/>
  <c r="H82" i="4"/>
  <c r="H271" i="4"/>
  <c r="H306" i="4"/>
  <c r="H307" i="4"/>
  <c r="L6" i="4"/>
  <c r="I307" i="4" l="1"/>
  <c r="I271" i="4"/>
  <c r="I80" i="4"/>
  <c r="I73" i="4"/>
  <c r="I69" i="4"/>
  <c r="I62" i="4"/>
  <c r="I58" i="4"/>
  <c r="I51" i="4"/>
  <c r="I47" i="4"/>
  <c r="I39" i="4"/>
  <c r="I32" i="4"/>
  <c r="I28" i="4"/>
  <c r="I21" i="4"/>
  <c r="I17" i="4"/>
  <c r="I10" i="4"/>
  <c r="I305" i="4"/>
  <c r="I270" i="4"/>
  <c r="I79" i="4"/>
  <c r="I72" i="4"/>
  <c r="I68" i="4"/>
  <c r="I61" i="4"/>
  <c r="I57" i="4"/>
  <c r="I50" i="4"/>
  <c r="I42" i="4"/>
  <c r="I38" i="4"/>
  <c r="I31" i="4"/>
  <c r="I27" i="4"/>
  <c r="I20" i="4"/>
  <c r="I16" i="4"/>
  <c r="I9" i="4"/>
  <c r="I306" i="4"/>
  <c r="I82" i="4"/>
  <c r="I78" i="4"/>
  <c r="I71" i="4"/>
  <c r="I67" i="4"/>
  <c r="I60" i="4"/>
  <c r="I53" i="4"/>
  <c r="I49" i="4"/>
  <c r="I41" i="4"/>
  <c r="I37" i="4"/>
  <c r="I30" i="4"/>
  <c r="I26" i="4"/>
  <c r="I19" i="4"/>
  <c r="I12" i="4"/>
  <c r="I8" i="4"/>
  <c r="I308" i="4"/>
  <c r="I81" i="4"/>
  <c r="I77" i="4"/>
  <c r="I70" i="4"/>
  <c r="I63" i="4"/>
  <c r="I59" i="4"/>
  <c r="I52" i="4"/>
  <c r="I48" i="4"/>
  <c r="I40" i="4"/>
  <c r="I36" i="4"/>
  <c r="I29" i="4"/>
  <c r="I22" i="4"/>
  <c r="I18" i="4"/>
  <c r="I11" i="4"/>
  <c r="I7" i="4"/>
  <c r="L11" i="4" l="1"/>
  <c r="J11" i="4"/>
  <c r="L22" i="4"/>
  <c r="J22" i="4"/>
  <c r="L36" i="4"/>
  <c r="J36" i="4"/>
  <c r="L48" i="4"/>
  <c r="J48" i="4"/>
  <c r="L52" i="4"/>
  <c r="J52" i="4"/>
  <c r="L59" i="4"/>
  <c r="J59" i="4"/>
  <c r="L63" i="4"/>
  <c r="J63" i="4"/>
  <c r="L70" i="4"/>
  <c r="J70" i="4"/>
  <c r="L77" i="4"/>
  <c r="J77" i="4"/>
  <c r="L81" i="4"/>
  <c r="J81" i="4"/>
  <c r="L308" i="4"/>
  <c r="J308" i="4"/>
  <c r="L8" i="4"/>
  <c r="J8" i="4"/>
  <c r="L12" i="4"/>
  <c r="J12" i="4"/>
  <c r="L19" i="4"/>
  <c r="J19" i="4"/>
  <c r="L26" i="4"/>
  <c r="J26" i="4"/>
  <c r="L30" i="4"/>
  <c r="J30" i="4"/>
  <c r="L37" i="4"/>
  <c r="J37" i="4"/>
  <c r="L41" i="4"/>
  <c r="J41" i="4"/>
  <c r="L49" i="4"/>
  <c r="J49" i="4"/>
  <c r="L53" i="4"/>
  <c r="J53" i="4"/>
  <c r="L60" i="4"/>
  <c r="J60" i="4"/>
  <c r="L67" i="4"/>
  <c r="J67" i="4"/>
  <c r="L71" i="4"/>
  <c r="J71" i="4"/>
  <c r="L78" i="4"/>
  <c r="J78" i="4"/>
  <c r="L82" i="4"/>
  <c r="J82" i="4"/>
  <c r="L306" i="4"/>
  <c r="J306" i="4"/>
  <c r="L9" i="4"/>
  <c r="J9" i="4"/>
  <c r="L16" i="4"/>
  <c r="J16" i="4"/>
  <c r="L20" i="4"/>
  <c r="J20" i="4"/>
  <c r="L27" i="4"/>
  <c r="J27" i="4"/>
  <c r="L31" i="4"/>
  <c r="J31" i="4"/>
  <c r="L38" i="4"/>
  <c r="J38" i="4"/>
  <c r="L42" i="4"/>
  <c r="J42" i="4"/>
  <c r="L50" i="4"/>
  <c r="J50" i="4"/>
  <c r="L57" i="4"/>
  <c r="J57" i="4"/>
  <c r="L61" i="4"/>
  <c r="J61" i="4"/>
  <c r="L68" i="4"/>
  <c r="J68" i="4"/>
  <c r="L72" i="4"/>
  <c r="J72" i="4"/>
  <c r="L79" i="4"/>
  <c r="J79" i="4"/>
  <c r="L270" i="4"/>
  <c r="J270" i="4"/>
  <c r="L305" i="4"/>
  <c r="J305" i="4"/>
  <c r="L10" i="4"/>
  <c r="J10" i="4"/>
  <c r="L17" i="4"/>
  <c r="J17" i="4"/>
  <c r="L21" i="4"/>
  <c r="J21" i="4"/>
  <c r="L28" i="4"/>
  <c r="J28" i="4"/>
  <c r="L32" i="4"/>
  <c r="J32" i="4"/>
  <c r="L39" i="4"/>
  <c r="J39" i="4"/>
  <c r="L47" i="4"/>
  <c r="J47" i="4"/>
  <c r="L51" i="4"/>
  <c r="J51" i="4"/>
  <c r="L58" i="4"/>
  <c r="J58" i="4"/>
  <c r="L62" i="4"/>
  <c r="J62" i="4"/>
  <c r="L69" i="4"/>
  <c r="J69" i="4"/>
  <c r="L73" i="4"/>
  <c r="J73" i="4"/>
  <c r="L80" i="4"/>
  <c r="J80" i="4"/>
  <c r="L271" i="4"/>
  <c r="J271" i="4"/>
  <c r="L307" i="4"/>
  <c r="J307" i="4"/>
  <c r="L7" i="4"/>
  <c r="J7" i="4"/>
  <c r="L18" i="4"/>
  <c r="J18" i="4"/>
  <c r="L29" i="4"/>
  <c r="J29" i="4"/>
  <c r="L40" i="4"/>
  <c r="J40" i="4"/>
</calcChain>
</file>

<file path=xl/sharedStrings.xml><?xml version="1.0" encoding="utf-8"?>
<sst xmlns="http://schemas.openxmlformats.org/spreadsheetml/2006/main" count="3503" uniqueCount="1324">
  <si>
    <t>Description</t>
  </si>
  <si>
    <t>Krug Item Code</t>
  </si>
  <si>
    <t xml:space="preserve">Product Options Included </t>
  </si>
  <si>
    <t>GOCUID / CIUGdC</t>
  </si>
  <si>
    <t>4CZFHWV2060OSHOSHNK</t>
  </si>
  <si>
    <t>4CZFHWV2060OSHBFDNK</t>
  </si>
  <si>
    <t>4CZFHWV2060OSHFFDNK</t>
  </si>
  <si>
    <t>4CZFHWV2060OSHDDONK</t>
  </si>
  <si>
    <t>4CZFHWV2060BFDOSHNK</t>
  </si>
  <si>
    <t>4CZFHWV2060BFDBFDNK</t>
  </si>
  <si>
    <t>4CZFHWV2060BFDFFDNK</t>
  </si>
  <si>
    <t>4CZFHWV2060BFDDDONK</t>
  </si>
  <si>
    <t>4CZFHWV2060FFDOSHNK</t>
  </si>
  <si>
    <t>4CZFHWV2060FFDBFDNK</t>
  </si>
  <si>
    <t>4CZFHWV2060FFDFFDNK</t>
  </si>
  <si>
    <t>4CZFHWV2060FFDDDONK</t>
  </si>
  <si>
    <t>4CZFHWV2060DDOOSHNK</t>
  </si>
  <si>
    <t>4CZFHWV2060DDOBFDNK</t>
  </si>
  <si>
    <t>4CZFHWV2060DDOFFDNK</t>
  </si>
  <si>
    <t>4CZFHWV2060DDODDONK</t>
  </si>
  <si>
    <t>4CZFHWV2066OSHOSHNK</t>
  </si>
  <si>
    <t>4CZFHWV2066OSHBFDNK</t>
  </si>
  <si>
    <t>4CZFHWV2066OSHFFDNK</t>
  </si>
  <si>
    <t>4CZFHWV2066OSHDDONK</t>
  </si>
  <si>
    <t>4CZFHWV2066BFDOSHNK</t>
  </si>
  <si>
    <t>4CZFHWV2066BFDBFDNK</t>
  </si>
  <si>
    <t>4CZFHWV2066BFDFFDNK</t>
  </si>
  <si>
    <t>4CZFHWV2066BFDDDONK</t>
  </si>
  <si>
    <t>4CZFHWV2066FFDOSHNK</t>
  </si>
  <si>
    <t>4CZFHWV2066FFDBFDNK</t>
  </si>
  <si>
    <t>4CZFHWV2066FFDFFDNK</t>
  </si>
  <si>
    <t>4CZFHWV2066FFDDDONK</t>
  </si>
  <si>
    <t>4CZFHWV2066DDOOSHNK</t>
  </si>
  <si>
    <t>4CZFHWV2066DDOBFDNK</t>
  </si>
  <si>
    <t>4CZFHWV2066DDOFFDNK</t>
  </si>
  <si>
    <t>4CZFHWV2066DDODDONK</t>
  </si>
  <si>
    <t>4CZFHWV2072OSHOSHNK</t>
  </si>
  <si>
    <t>4CZFHWV2072OSHBFDNK</t>
  </si>
  <si>
    <t>4CZFHWV2072OSHFFDNK</t>
  </si>
  <si>
    <t>4CZFHWV2072OSHDDONK</t>
  </si>
  <si>
    <t>4CZFHWV2072BFDOSHNK</t>
  </si>
  <si>
    <t>4CZFHWV2072BFDBFDNK</t>
  </si>
  <si>
    <t>4CZFHWV2072BFDFFDNK</t>
  </si>
  <si>
    <t>4CZFHWV2072BFDDDONK</t>
  </si>
  <si>
    <t>4CZFHWV2072FFDOSHNK</t>
  </si>
  <si>
    <t>4CZFHWV2072FFDBFDNK</t>
  </si>
  <si>
    <t>4CZFHWV2072FFDFFDNK</t>
  </si>
  <si>
    <t>4CZFHWV2072FFDDDONK</t>
  </si>
  <si>
    <t>4CZFHWV2072DDOOSHNK</t>
  </si>
  <si>
    <t>4CZFHWV2072DDOBFDNK</t>
  </si>
  <si>
    <t>4CZFHWV2072DDOFFDNK</t>
  </si>
  <si>
    <t>4CZFHWV2072DDODDONK</t>
  </si>
  <si>
    <t>4CZFHWV2460OSHOSHNK</t>
  </si>
  <si>
    <t>4CZFHWV2460OSHBFDNK</t>
  </si>
  <si>
    <t>4CZFHWV2460OSHFFDNK</t>
  </si>
  <si>
    <t>4CZFHWV2460OSHDDONK</t>
  </si>
  <si>
    <t>4CZFHWV2460BFDOSHNK</t>
  </si>
  <si>
    <t>4CZFHWV2460BFDBFDNK</t>
  </si>
  <si>
    <t>4CZFHWV2460BFDFFDNK</t>
  </si>
  <si>
    <t>4CZFHWV2460BFDDDONK</t>
  </si>
  <si>
    <t>4CZFHWV2460FFDOSHNK</t>
  </si>
  <si>
    <t>4CZFHWV2460FFDBFDNK</t>
  </si>
  <si>
    <t>4CZFHWV2460FFDFFDNK</t>
  </si>
  <si>
    <t>4CZFHWV2460FFDDDONK</t>
  </si>
  <si>
    <t>4CZFHWV2460DDOOSHNK</t>
  </si>
  <si>
    <t>4CZFHWV2460DDOBFDNK</t>
  </si>
  <si>
    <t>4CZFHWV2460DDOFFDNK</t>
  </si>
  <si>
    <t>4CZFHWV2460DDODDONK</t>
  </si>
  <si>
    <t>4CZFHWV2466OSHOSHNK</t>
  </si>
  <si>
    <t>4CZFHWV2466OSHBFDNK</t>
  </si>
  <si>
    <t>4CZFHWV2466OSHFFDNK</t>
  </si>
  <si>
    <t>4CZFHWV2466OSHDDONK</t>
  </si>
  <si>
    <t>4CZFHWV2466BFDOSHNK</t>
  </si>
  <si>
    <t>4CZFHWV2466BFDBFDNK</t>
  </si>
  <si>
    <t>4CZFHWV2466BFDFFDNK</t>
  </si>
  <si>
    <t>4CZFHWV2466BFDDDONK</t>
  </si>
  <si>
    <t>4CZFHWV2466FFDOSHNK</t>
  </si>
  <si>
    <t>4CZFHWV2466FFDBFDNK</t>
  </si>
  <si>
    <t>4CZFHWV2466FFDFFDNK</t>
  </si>
  <si>
    <t>4CZFHWV2466FFDDDONK</t>
  </si>
  <si>
    <t>4CZFHWV2466DDOOSHNK</t>
  </si>
  <si>
    <t>4CZFHWV2466DDOBFDNK</t>
  </si>
  <si>
    <t>4CZFHWV2466DDOFFDNK</t>
  </si>
  <si>
    <t>4CZFHWV2466DDODDONK</t>
  </si>
  <si>
    <t>4CZFHWV2472OSHOSHNK</t>
  </si>
  <si>
    <t>4CZFHWV2472OSHBFDNK</t>
  </si>
  <si>
    <t>4CZFHWV2472OSHFFDNK</t>
  </si>
  <si>
    <t>4CZFHWV2472OSHDDONK</t>
  </si>
  <si>
    <t>4CZFHWV2472BFDOSHNK</t>
  </si>
  <si>
    <t>4CZFHWV2472BFDBFDNK</t>
  </si>
  <si>
    <t>4CZFHWV2472BFDFFDNK</t>
  </si>
  <si>
    <t>4CZFHWV2472BFDDDONK</t>
  </si>
  <si>
    <t>4CZFHWV2472FFDOSHNK</t>
  </si>
  <si>
    <t>4CZFHWV2472FFDBFDNK</t>
  </si>
  <si>
    <t>4CZFHWV2472FFDFFDNK</t>
  </si>
  <si>
    <t>4CZFHWV2472FFDDDONK</t>
  </si>
  <si>
    <t>4CZFHWV2472DDOOSHNK</t>
  </si>
  <si>
    <t>4CZFHWV2472DDOBFDNK</t>
  </si>
  <si>
    <t>4CZFHWV2472DDOFFDNK</t>
  </si>
  <si>
    <t>4CZFHWV2472DDODDONK</t>
  </si>
  <si>
    <t>Full Faced Credenza, Lf, 2 Box 1 file, Rt, Open BC</t>
  </si>
  <si>
    <t>Krug Inc.- SA76C722443601R3611</t>
  </si>
  <si>
    <t>Flat Cut Veneers/ Cherry, Maple, Walnut</t>
  </si>
  <si>
    <t>Flat Cut Veneers/ Cherry, Maple, Walnut/ Locks On Drawers</t>
  </si>
  <si>
    <t xml:space="preserve">Flat Cut Veneers/ Cherry, Maple, Walnut/ Locks On Doors </t>
  </si>
  <si>
    <t xml:space="preserve">Flat Cut Veneers/ Cherry, Maple, Walnut/Locks On Drawers </t>
  </si>
  <si>
    <t xml:space="preserve">Flat Cut Veneers/ Cherry, Maple, Walnut/ Locks On Doors &amp; Drawers </t>
  </si>
  <si>
    <t xml:space="preserve">Flat Cut Veneers/ Cherry, Maple, Walnut/ Locks On Drawers </t>
  </si>
  <si>
    <t>Flat Cut Veneers/ Cherry, Maple, Walnut/ Locks On Drawers &amp; Doors</t>
  </si>
  <si>
    <t xml:space="preserve">Flat Cut Veneers/ Cherry, Maple, Walnut/ Locks On Drawers &amp; Doors </t>
  </si>
  <si>
    <t xml:space="preserve">Flat Cut Veneers/ Cherry, Maple, Walnut/Locks On Doors </t>
  </si>
  <si>
    <t>Full Height Credenza Lf, Open BC, Rt, Open BC</t>
  </si>
  <si>
    <t>Full Height Credenza Lf, 2 box 1 file, Rt, Open BC</t>
  </si>
  <si>
    <t>Full Height Credenza Lf, lateral file, Rt, Open BC</t>
  </si>
  <si>
    <t>Full Height Credenza Lf, Closed BC, Rt, Open BC</t>
  </si>
  <si>
    <t>Full Height Credenza Lf, Open BC, Rt, 2 box 1 file</t>
  </si>
  <si>
    <t>Full Height Credenza Lf, 2 box 1 file, Rt, 2 Box 1 file</t>
  </si>
  <si>
    <t xml:space="preserve">Full Height Credenza Lf, lateral file, Rt, 2 Box 1 file </t>
  </si>
  <si>
    <t>Full Height Credenza Lf, Closed BC, Rt, 2 Box 1 file</t>
  </si>
  <si>
    <t xml:space="preserve">Full Height Credenza Lf, Open BC, Rt, Lateral File </t>
  </si>
  <si>
    <t>Full Height Credenza Lf, 2 box 1 file, Rt, lateral file</t>
  </si>
  <si>
    <t>Full Height Credenza Lf, lateral file, Rt, Lateral file</t>
  </si>
  <si>
    <t>Full Height Credenza Lf, Closed BC, Rt, Lateral File</t>
  </si>
  <si>
    <t>Full Height Credenza Lf, Open BC, Rt, Closed BC</t>
  </si>
  <si>
    <t>Full Height Credenza Lf, 2 box 1 file, Rt, Closed BC</t>
  </si>
  <si>
    <t>Full Height Credenza Lf, Lateral file, Rt, Closed BC</t>
  </si>
  <si>
    <t>Full Height Credenza, Lf, Closed BC, Rt, Closed BC</t>
  </si>
  <si>
    <t>Full Height Credenza, Lf, Open BC, Rt, Open BC</t>
  </si>
  <si>
    <t>Full Height Credenza, Lf, 2 Box 1 file, Rt, Open BC</t>
  </si>
  <si>
    <t>Full Height Credenza, Lf, Lateral File, Rt, Open BC</t>
  </si>
  <si>
    <t>Full Height Credenza, Lf, Closed BC, Rt, Open BC</t>
  </si>
  <si>
    <t>Full Height Credenza, Lf, Open BC, Rt, 2 Box 1 file</t>
  </si>
  <si>
    <t>Full Height Credenza, Lf, 2 box 1 file, Rt, 2 Box 1 file</t>
  </si>
  <si>
    <t>Full Height Credenza Lf, Open BC, Rt, Lateral file</t>
  </si>
  <si>
    <t xml:space="preserve">Full Height Credenza, Lf, 2 box 1 file, Rt, Lateral file </t>
  </si>
  <si>
    <t>Full Height Credenza, Lf, Lateral file, Rt, Lateral file</t>
  </si>
  <si>
    <t>Full Height Credenza, Lf, Closed BC, Rt ,Lateral file</t>
  </si>
  <si>
    <t>Full Height Credenza, Lf, Open BC, Rt, Closed BC</t>
  </si>
  <si>
    <t>Full Height Credenza, Lf,  lateral file, Rt Closed BC</t>
  </si>
  <si>
    <t>Full Height Credenza, Lf, 2 box 1 file, Rt, Open BC</t>
  </si>
  <si>
    <t>Full Height Credenza, Lf, Open BC, Rt 2 box 1 file</t>
  </si>
  <si>
    <t>Full Height Credenza, Lf, 2 Box 1 file, Rt 2 Box 1 file</t>
  </si>
  <si>
    <t xml:space="preserve">Full Height Credenza, Lf, Lateral File, Rt, 2 box 1 file </t>
  </si>
  <si>
    <t xml:space="preserve">Full Height Credenza, Lf, Closed BC, Rt, 2 box 1 file </t>
  </si>
  <si>
    <t>Full Height Credenza, Lf, Open BC, Rt lateral file</t>
  </si>
  <si>
    <t>Full Height Credenza, Lf, Closed BC, Rt, Lateral file</t>
  </si>
  <si>
    <t>Full Height Credenza, Lf 2 box 1 file, Rt, Closed BC</t>
  </si>
  <si>
    <t>Full Height Credenza, Lf Lateral File, Rt Closed BC</t>
  </si>
  <si>
    <t>Full Height Credenza, Lf Closed BC, Rt, Closed BC</t>
  </si>
  <si>
    <t>Full Height Credenza, Lf Open BC, Rt, Open BC</t>
  </si>
  <si>
    <t>Full Height Credenza, Lf, Lateral File, Rt Open BC</t>
  </si>
  <si>
    <t xml:space="preserve">Full Height Credenza, Lf, Open BC, Rt, 2 box 1 file </t>
  </si>
  <si>
    <t>Full Height Credenza, Lf,  Lareral File, Rt 2 Box 1 file</t>
  </si>
  <si>
    <t>Full Height Credenza, Lf, Closed BC, Rt, 2 Box 1 file</t>
  </si>
  <si>
    <t>Full Height Credenza, Lf, Open BC, Rt, Lateral File</t>
  </si>
  <si>
    <t>Full Height Crednza, Lf, Open BC, Rt, Closed BC</t>
  </si>
  <si>
    <t>Full Height Crednza, Lf, 2 box 1 file, Rt, Closed BC</t>
  </si>
  <si>
    <t>Full Height Credenza, Lf, Lateral file, Rt, closed BC</t>
  </si>
  <si>
    <t>Full Height Credenza, Lf,Open BC, Rt, Open BC</t>
  </si>
  <si>
    <t>Full Height Credenza, Lf, Closed BC, Rt Open BC</t>
  </si>
  <si>
    <t>Full Height Credneza, Lf, Open BC, Rt, 2 Box 1 file</t>
  </si>
  <si>
    <t>Full Height Credenza, Lf, 2 box 1 File, Rt, Closed BC</t>
  </si>
  <si>
    <t>Full Height Credenza, Lf, Open BC, Rt, 2 box 1 file</t>
  </si>
  <si>
    <t>Full Height Credenza, Lf, Closed BC,Rt, 2 box 1 file</t>
  </si>
  <si>
    <t>4CZHHWV2060OSHOSHNK</t>
  </si>
  <si>
    <t>4CZHHWV2060OSHBFDNK</t>
  </si>
  <si>
    <t>4CZHHWV2060OSHDDONK</t>
  </si>
  <si>
    <t>4CZHHWV2060BFDOSHNK</t>
  </si>
  <si>
    <t>4CZHHWV2060BFDBFDNK</t>
  </si>
  <si>
    <t>4CZHHWV2060BFDDDONK</t>
  </si>
  <si>
    <t>4CZHHWV2060DDOOSHNK</t>
  </si>
  <si>
    <t>4CZHHWV2060DDOBFDNK</t>
  </si>
  <si>
    <t>4CZHHWV2060DDODDONK</t>
  </si>
  <si>
    <t>4CZHHWV2066OSHOSHNK</t>
  </si>
  <si>
    <t>4CZHHWV2066OSHBFDNK</t>
  </si>
  <si>
    <t>4CZHHWV2066OSHDDONK</t>
  </si>
  <si>
    <t>4CZHHWV2066BFDOSHNK</t>
  </si>
  <si>
    <t>4CZHHWV2066BFDBFDNK</t>
  </si>
  <si>
    <t>4CZHHWV2066BFDDDONK</t>
  </si>
  <si>
    <t>4CZHHWV2066DDOOSHNK</t>
  </si>
  <si>
    <t>4CZHHWV2066DDOBFDNK</t>
  </si>
  <si>
    <t>4CZHHWV2066DDODDONK</t>
  </si>
  <si>
    <t>4CZHHWV2072OSHOSHNK</t>
  </si>
  <si>
    <t>4CZHHWV2072OSHBFDNK</t>
  </si>
  <si>
    <t>4CZHHWV2072OSHDDONK</t>
  </si>
  <si>
    <t>4CZHHWV2072BFDOSHNK</t>
  </si>
  <si>
    <t>4CZHHWV2072BFDBFDNK</t>
  </si>
  <si>
    <t>4CZHHWV2072BFDDDONK</t>
  </si>
  <si>
    <t>4CZHHWV2072DDOOSHNK</t>
  </si>
  <si>
    <t>4CZHHWV2072DDOBFDNK</t>
  </si>
  <si>
    <t>4CZHHWV2072DDODDONK</t>
  </si>
  <si>
    <t>4CZHHWV2460OSHOSHNK</t>
  </si>
  <si>
    <t>4CZHHWV2460OSHBFDNK</t>
  </si>
  <si>
    <t>4CZHHWV2460OSHDDONK</t>
  </si>
  <si>
    <t>4CZHHWV2460BFDOSHNK</t>
  </si>
  <si>
    <t>4CZHHWV2460BFDBFDNK</t>
  </si>
  <si>
    <t>4CZHHWV2460BFDDDONK</t>
  </si>
  <si>
    <t>4CZHHWV2460DDOOSHNK</t>
  </si>
  <si>
    <t>4CZHHWV2460DDOBFDNK</t>
  </si>
  <si>
    <t>4CZHHWV2460DDODDONK</t>
  </si>
  <si>
    <t>4CZHHWV2466OSHOSHNK</t>
  </si>
  <si>
    <t>4CZHHWV2466OSHBFDNK</t>
  </si>
  <si>
    <t>4CZHHWV2466OSHDDONK</t>
  </si>
  <si>
    <t>4CZHHWV2466BFDOSHNK</t>
  </si>
  <si>
    <t>4CZHHWV2466BFDBFDNK</t>
  </si>
  <si>
    <t>4CZHHWV2466BFDDDONK</t>
  </si>
  <si>
    <t>4CZHHWV2466DDOOSHNK</t>
  </si>
  <si>
    <t>4CZHHWV2466DDOBFDNK</t>
  </si>
  <si>
    <t>4CZHHWV2466DDODDONK</t>
  </si>
  <si>
    <t>4CZHHWV2472OSHOSHNK</t>
  </si>
  <si>
    <t>4CZHHWV2472OSHBFDNK</t>
  </si>
  <si>
    <t>4CZHHWV2472OSHDDONK</t>
  </si>
  <si>
    <t>4CZHHWV2472BFDOSHNK</t>
  </si>
  <si>
    <t>4CZHHWV2472BFDBFDNK</t>
  </si>
  <si>
    <t>4CZHHWV2472BFDDDONK</t>
  </si>
  <si>
    <t>4CZHHWV2472DDOOSHNK</t>
  </si>
  <si>
    <t>4CZHHWV2472DDOBFDNK</t>
  </si>
  <si>
    <t>4CZHHWV2472DDODDONK</t>
  </si>
  <si>
    <t>Krug Inc.- SA76C60203L3017R3017</t>
  </si>
  <si>
    <t>Krug Inc.- SA76C60203L3016R3017</t>
  </si>
  <si>
    <t>Krug Inc.- SA76C60203L3011R3017</t>
  </si>
  <si>
    <t>Krug Inc.- SA76C60203L3017R3011</t>
  </si>
  <si>
    <t>Krug Inc.- SA76C60203L3011R3011</t>
  </si>
  <si>
    <t>Krug Inc.- SA76C66203L3617R3017</t>
  </si>
  <si>
    <t>Krug Inc.- SA76C66203L3616R3017</t>
  </si>
  <si>
    <t>Krug Inc.- SA76C66203L3611R3017</t>
  </si>
  <si>
    <t>Krug Inc.- SA76C66203L3617R3011</t>
  </si>
  <si>
    <t>Krug Inc.- SA76C72203L3617R3617</t>
  </si>
  <si>
    <t>Krug Inc.- SA76C72203L3611R3617</t>
  </si>
  <si>
    <t>Krug Inc.- SA76C72203L3617R3611</t>
  </si>
  <si>
    <t>Krug Inc.- SA76C72203L3611R3611</t>
  </si>
  <si>
    <t>Krug Inc.- SA76C60243L3017R3017</t>
  </si>
  <si>
    <t>Krug Inc.- SA76C60243L3011R3017</t>
  </si>
  <si>
    <t>Krug Inc.- SA76C60243L3017R3011</t>
  </si>
  <si>
    <t>Krug Inc.- SA76C60243L3011R3011</t>
  </si>
  <si>
    <t>Krug Inc.- SA76C66243L3617R3017</t>
  </si>
  <si>
    <t>Krug Inc.- SA76C66243L3611R3017</t>
  </si>
  <si>
    <t>Krug Inc.- SA76C66243L3617R3011</t>
  </si>
  <si>
    <t>Krug Inc.- SA76C66243L3611R3011</t>
  </si>
  <si>
    <t>Krug Inc.- SA76C72243L3617R3617</t>
  </si>
  <si>
    <t>Krug Inc.- SA76C72243L3611R3617</t>
  </si>
  <si>
    <t>Krug Inc.- SA76C72243L3617R3611</t>
  </si>
  <si>
    <t>Krug Inc.- SA76C72243L3611R3611</t>
  </si>
  <si>
    <t>3/4 Height Full Face Credenza, Lf, Open BC, Rt Open BC</t>
  </si>
  <si>
    <t>3/4 Height Full Face Credenza, Lf, Box Lateral, Rt, Open BC</t>
  </si>
  <si>
    <t>3/4 Height Full Face Credenza, Lf, Closed BC, Rt, Open BC</t>
  </si>
  <si>
    <t>3/4 Height Full Face Credenza, Lf, Open BC, Rt Box Lateral</t>
  </si>
  <si>
    <t>3/4 Height Full Face Credenza, Lf, box lateral, Rt, box lateral</t>
  </si>
  <si>
    <t>3/4 Height Full Face Credenza, Lf, closed bc, Rt, box lateral</t>
  </si>
  <si>
    <t>3/4 Height Full Face Credenza, Lf, Open Bc, Rt, Closed BC</t>
  </si>
  <si>
    <t>3/4 Height Full Face Credenza, Lf, Box Lateral, Rt, Closed BC</t>
  </si>
  <si>
    <t>3/4 Height Full Face Credenza, Lf, Closed bc, Rt Closed bc</t>
  </si>
  <si>
    <t>3/4 Height Full Face Credenza, Lf, Open BC, Rt Box Latera</t>
  </si>
  <si>
    <t xml:space="preserve">Product Dimensions </t>
  </si>
  <si>
    <t>60x20x29.5</t>
  </si>
  <si>
    <t>66x20x29.5</t>
  </si>
  <si>
    <t>72x24x29.5</t>
  </si>
  <si>
    <t>60x24x29.5</t>
  </si>
  <si>
    <t>66x24x29.5</t>
  </si>
  <si>
    <t>72x24x24</t>
  </si>
  <si>
    <t>60x24x24</t>
  </si>
  <si>
    <t>66x24x24</t>
  </si>
  <si>
    <t>60x20x24</t>
  </si>
  <si>
    <t>66x20x24</t>
  </si>
  <si>
    <t>66X20x24</t>
  </si>
  <si>
    <t>Flat Cut Veneers/Cherry, Maple, Walnut</t>
  </si>
  <si>
    <t>Flat Cut Veneers/Cherry, Maple, Walnut/ Locks On Drawers</t>
  </si>
  <si>
    <t>Flat Cut Veneers/Cherry, Maple, Walnut/ Locks On Doors</t>
  </si>
  <si>
    <t>Flat Cut Veneers/Cherry, Maple, Walnut/ Locks On Drawers &amp; Doors</t>
  </si>
  <si>
    <t>4HCOPWV1248XXXXXXYK</t>
  </si>
  <si>
    <t>4HCOPWV1248XXXXXXNK</t>
  </si>
  <si>
    <t>4HCOPWV1254XXXXXXYK</t>
  </si>
  <si>
    <t>4HCOPWV1254XXXXXXNK</t>
  </si>
  <si>
    <t>4HCOPWV1260XXXXXXYK</t>
  </si>
  <si>
    <t>4HCOPWV1260XXXXXXNK</t>
  </si>
  <si>
    <t>4HCOPWV1266XXXXXXYK</t>
  </si>
  <si>
    <t>4HCOPWV1266XXXXXXNK</t>
  </si>
  <si>
    <t>4HCOPWV1272XXXXXXYK</t>
  </si>
  <si>
    <t>4HCOPWV1272XXXXXXNK</t>
  </si>
  <si>
    <t>4HCOPWV1278XXXXXXYK</t>
  </si>
  <si>
    <t>4HCOPWV1278XXXXXXNK</t>
  </si>
  <si>
    <t>4HCOPWV1284XXXXXXYK</t>
  </si>
  <si>
    <t>4HCOPWV1284XXXXXXNK</t>
  </si>
  <si>
    <t>4HCOPWV1548XXXXXXYK</t>
  </si>
  <si>
    <t>4HCOPWV1548XXXXXXNK</t>
  </si>
  <si>
    <t>4HCOPWV1554XXXXXXYK</t>
  </si>
  <si>
    <t>4HCOPWV1554XXXXXXNK</t>
  </si>
  <si>
    <t>4HCOPWV1560XXXXXXYK</t>
  </si>
  <si>
    <t>4HCOPWV1560XXXXXXNK</t>
  </si>
  <si>
    <t>4HCOPWV1566XXXXXXYK</t>
  </si>
  <si>
    <t>4HCOPWV1566XXXXXXNK</t>
  </si>
  <si>
    <t>4HCOPWV1572XXXXXXYK</t>
  </si>
  <si>
    <t>4HCOPWV1572XXXXXXNK</t>
  </si>
  <si>
    <t>4HCOPWV1578XXXXXXYK</t>
  </si>
  <si>
    <t>4HCOPWV1578XXXXXXNK</t>
  </si>
  <si>
    <t>4HCOPWV1584XXXXXXYK</t>
  </si>
  <si>
    <t>4HCOPWV1584XXXXXXNK</t>
  </si>
  <si>
    <t xml:space="preserve">Wood Veneers </t>
  </si>
  <si>
    <t>Krug Inc.- SA76HTO481237</t>
  </si>
  <si>
    <t>Krug Inc.- SA76HTO541237</t>
  </si>
  <si>
    <t>Krug Inc.- SA76HTO601237</t>
  </si>
  <si>
    <t>Krug Inc.- SA76HTO661237</t>
  </si>
  <si>
    <t>Krug Inc.- SA76HTO721237</t>
  </si>
  <si>
    <t>Krug Inc.- SA76HTO781237</t>
  </si>
  <si>
    <t>Krug Inc.- SA76HTO841237</t>
  </si>
  <si>
    <t>Krug Inc.- SA76HTO481637</t>
  </si>
  <si>
    <t>Krug Inc.- SA76HTO541637</t>
  </si>
  <si>
    <t>Krug Inc.- SA76HTO601637</t>
  </si>
  <si>
    <t>Krug Inc.- SA76HTO661637</t>
  </si>
  <si>
    <t>Krug Inc.- SA76HTO721637</t>
  </si>
  <si>
    <t>Krug Inc.- SA76HTO781637</t>
  </si>
  <si>
    <t>Krug Inc.- SA76HTO841637</t>
  </si>
  <si>
    <t>Open Hutch with Task Light</t>
  </si>
  <si>
    <t>Open Hutch no Task Light</t>
  </si>
  <si>
    <t>48x12x37</t>
  </si>
  <si>
    <t>54x12x37</t>
  </si>
  <si>
    <t>60x12x37</t>
  </si>
  <si>
    <t>66x12x37</t>
  </si>
  <si>
    <t>72x12x37</t>
  </si>
  <si>
    <t>78x12x37</t>
  </si>
  <si>
    <t>84x12x37</t>
  </si>
  <si>
    <t>48x16x37</t>
  </si>
  <si>
    <t>54x16x37</t>
  </si>
  <si>
    <t>60x16x37</t>
  </si>
  <si>
    <t>66x16x37</t>
  </si>
  <si>
    <t>72x16x37</t>
  </si>
  <si>
    <t>78x16x37</t>
  </si>
  <si>
    <t>84x16x37</t>
  </si>
  <si>
    <t>Flat Cut Veneers/Cherry, Maple, Walnut/ With Task Light</t>
  </si>
  <si>
    <t>Flat Cut Veneers/Cherry, Maple, Walnut/ Without Task Light</t>
  </si>
  <si>
    <t>Single Sliding Door Hutch</t>
  </si>
  <si>
    <t>4HC0WV1248XXXXXXYK</t>
  </si>
  <si>
    <t>4HC0WV1248XXXXXXNK</t>
  </si>
  <si>
    <t>4HC0WV1254XXXXXXYK</t>
  </si>
  <si>
    <t>4HC0WV1254XXXXXXNK</t>
  </si>
  <si>
    <t>4HC0WV1260XXXXXXYK</t>
  </si>
  <si>
    <t>4HC0WV1260XXXXXXNK</t>
  </si>
  <si>
    <t>4HC0WV1266XXXXXXYK</t>
  </si>
  <si>
    <t>4HC0WV1266XXXXXXNK</t>
  </si>
  <si>
    <t>4HC0WV1272XXXXXXYK</t>
  </si>
  <si>
    <t>4HC0WV1272XXXXXXNK</t>
  </si>
  <si>
    <t>4HC0WV1278XXXXXXYK</t>
  </si>
  <si>
    <t>4HC0WV1278XXXXXXNK</t>
  </si>
  <si>
    <t>4HC0WV1284XXXXXXYK</t>
  </si>
  <si>
    <t>4HC0WV1284XXXXXXNK</t>
  </si>
  <si>
    <t>4HC0WV1548XXXXXXYK</t>
  </si>
  <si>
    <t>4HC0WV1548XXXXXXNK</t>
  </si>
  <si>
    <t>4HC0WV1554XXXXXXYK</t>
  </si>
  <si>
    <t>4HC0WV1554XXXXXXNK</t>
  </si>
  <si>
    <t>4HC0WV1560XXXXXXYK</t>
  </si>
  <si>
    <t>4HC0WV1560XXXXXXNK</t>
  </si>
  <si>
    <t>4HC0WV1566XXXXXXYK</t>
  </si>
  <si>
    <t>4HC0WV1566XXXXXXNK</t>
  </si>
  <si>
    <t>4HC0WV1572XXXXXXYK</t>
  </si>
  <si>
    <t>4HC0WV1572XXXXXXNK</t>
  </si>
  <si>
    <t>4HC0WV1578XXXXXXYK</t>
  </si>
  <si>
    <t>4HC0WV1578XXXXXXNK</t>
  </si>
  <si>
    <t>4HC0WV1584XXXXXXYK</t>
  </si>
  <si>
    <t>4HC0WV1584XXXXXXNK</t>
  </si>
  <si>
    <t>Krug Inc.- SA76HTS481237</t>
  </si>
  <si>
    <t>Krug Inc.- SA76HTS541237</t>
  </si>
  <si>
    <t>Krug Inc.- SA76HTS601237</t>
  </si>
  <si>
    <t>Krug Inc.- SA76HTS661237</t>
  </si>
  <si>
    <t>Krug Inc.- SA76HTS721237</t>
  </si>
  <si>
    <t>Krug Inc.- SA76HTS781237</t>
  </si>
  <si>
    <t>Krug Inc.- SA76HTS841237</t>
  </si>
  <si>
    <t>Krug Inc.- SA76HTS481637</t>
  </si>
  <si>
    <t>Krug Inc.- SA76HTS541637</t>
  </si>
  <si>
    <t>Krug Inc.- SA76HTS601637</t>
  </si>
  <si>
    <t>Krug Inc.- SA76HTS661637</t>
  </si>
  <si>
    <t>Krug Inc.- SA76HTS721637</t>
  </si>
  <si>
    <t>Krug Inc.- SA76HTS781637</t>
  </si>
  <si>
    <t>Krug Inc.- SA76HTS841637</t>
  </si>
  <si>
    <t xml:space="preserve">Huth with Sliding doors with task light </t>
  </si>
  <si>
    <t>Hutch with sliding doors no task light</t>
  </si>
  <si>
    <t>4HCFTWV1248XXXXXXYK</t>
  </si>
  <si>
    <t>4HCFTWV1248XXXXXXNK</t>
  </si>
  <si>
    <t>4HCFTWV1254XXXXXXYK</t>
  </si>
  <si>
    <t>4HCFTWV1254XXXXXXNK</t>
  </si>
  <si>
    <t>4HCFTWV1260XXXXXXYK</t>
  </si>
  <si>
    <t>4HCFTWV1260XXXXXXNK</t>
  </si>
  <si>
    <t>4HCFTWV1266XXXXXXYK</t>
  </si>
  <si>
    <t>4HCFTWV1266XXXXXXNK</t>
  </si>
  <si>
    <t>4HCFTWV1272XXXXXXYK</t>
  </si>
  <si>
    <t>4HCFTWV1272XXXXXXNK</t>
  </si>
  <si>
    <t>4HCFTWV1278XXXXXXYK</t>
  </si>
  <si>
    <t>4HCFTWV1278XXXXXXNK</t>
  </si>
  <si>
    <t>4HCFTWV1284XXXXXXYK</t>
  </si>
  <si>
    <t>4HCFTWV1284XXXXXXNK</t>
  </si>
  <si>
    <t>4HCFTWV1548XXXXXXYK</t>
  </si>
  <si>
    <t>4HCFTWV1548XXXXXXNK</t>
  </si>
  <si>
    <t>4HCFTWV1554XXXXXXYK</t>
  </si>
  <si>
    <t>4HCFTWV1554XXXXXXNK</t>
  </si>
  <si>
    <t>4HCFTWV1560XXXXXXYK</t>
  </si>
  <si>
    <t>4HCFTWV1560XXXXXXNK</t>
  </si>
  <si>
    <t>4HCFTWV1566XXXXXXYK</t>
  </si>
  <si>
    <t>4HCFTWV1566XXXXXXNK</t>
  </si>
  <si>
    <t>4HCFTWV1572XXXXXXYK</t>
  </si>
  <si>
    <t>4HCFTWV1572XXXXXXNK</t>
  </si>
  <si>
    <t>4HCFTWV1578XXXXXXYK</t>
  </si>
  <si>
    <t>4HCFTWV1578XXXXXXNK</t>
  </si>
  <si>
    <t>4HCFTWV1584XXXXXXYK</t>
  </si>
  <si>
    <t>4HCFTWV1584XXXXXXNK</t>
  </si>
  <si>
    <t>Krug Inc.- SA76HTF481237</t>
  </si>
  <si>
    <t>Krug Inc.- SA76HTF541237</t>
  </si>
  <si>
    <t>Krug Inc.- SA76HTF601237</t>
  </si>
  <si>
    <t>Krug Inc.- SA76HTF661237</t>
  </si>
  <si>
    <t>Krug Inc.- SA76HTF721237</t>
  </si>
  <si>
    <t>Krug Inc.- SA76HTF781237</t>
  </si>
  <si>
    <t>Krug Inc.- SA76HTF841237</t>
  </si>
  <si>
    <t>Krug Inc.- SA76HTF481637</t>
  </si>
  <si>
    <t>Krug Inc.- SA76HTF541637</t>
  </si>
  <si>
    <t>Krug Inc.- SA76HTF601637</t>
  </si>
  <si>
    <t>Krug Inc.- SA76HTF661637</t>
  </si>
  <si>
    <t>Krug Inc.- SA76HTF721637</t>
  </si>
  <si>
    <t>Krug Inc.- SA76HTF781637</t>
  </si>
  <si>
    <t>Krug Inc.- SA76HTF841637</t>
  </si>
  <si>
    <t>Hutch with Flip doors with task light</t>
  </si>
  <si>
    <t xml:space="preserve">Hutch with Flip doors no tast light </t>
  </si>
  <si>
    <t>Flat Cut Veneers/Cherry, Maple, Walnut/ With Task Light/ Locking Doors</t>
  </si>
  <si>
    <t>Flat Cut Veneers/Cherry, Maple, Walnut/ Without Task Light/ Locking Doors</t>
  </si>
  <si>
    <t xml:space="preserve">Filing And Storage </t>
  </si>
  <si>
    <t>4FSPBMCAWV1518XXYKX</t>
  </si>
  <si>
    <t>4FSPBMCAWV1524XXYKX</t>
  </si>
  <si>
    <t>4FSPFSLGWV1524XXYKX</t>
  </si>
  <si>
    <t>4FSPFSLGWV1524XXNKX</t>
  </si>
  <si>
    <t>4FSPFSLGWV1530XXYKX</t>
  </si>
  <si>
    <t>4FSPFSLGWV1530XXNKX</t>
  </si>
  <si>
    <t>Krug Inc.- SA76PFB16244D</t>
  </si>
  <si>
    <t xml:space="preserve">Freestanding Pedestal,  Box/File W/ Upholstered Cushion Top </t>
  </si>
  <si>
    <t>16x19x22</t>
  </si>
  <si>
    <t>16x24x22</t>
  </si>
  <si>
    <t>16x24x23</t>
  </si>
  <si>
    <t>Modular Pedestal W/ Finished Back File/File</t>
  </si>
  <si>
    <t>16x24x28.5</t>
  </si>
  <si>
    <t>16x30x23</t>
  </si>
  <si>
    <t>Flat Cut Veneers/ Cherry, Maple, Walnut/ Std Drawer Lock</t>
  </si>
  <si>
    <t>Flat Cut Veneers/ Cherry, Maple, Walnut/ Grd 1 Fabric/ Std Drawer Lock</t>
  </si>
  <si>
    <t>4FSBBSLGWV1524XXNKX</t>
  </si>
  <si>
    <t>Krug Inc.- SA76ST162429D</t>
  </si>
  <si>
    <t>Krug Inc.- SA76ST163029D</t>
  </si>
  <si>
    <t>Krug Inc.- SA76ST162429F</t>
  </si>
  <si>
    <t>Krug Inc.-SA76ST30202901</t>
  </si>
  <si>
    <t>4FSBBSLGWV1530XXNSX</t>
  </si>
  <si>
    <t>4FSPFFLGWV152429NSX</t>
  </si>
  <si>
    <t>4FSPFFLGWV153029NSX</t>
  </si>
  <si>
    <t>4FSBBFLGWV152429NSX</t>
  </si>
  <si>
    <t>4FSBBFLGWV153029NSX</t>
  </si>
  <si>
    <t>4FSTD2LGWV3018XXYKX</t>
  </si>
  <si>
    <t>Freestanding Pedestal File/File</t>
  </si>
  <si>
    <t>Freestanding Pedestal Box/Box/File</t>
  </si>
  <si>
    <t xml:space="preserve">Freestanding Pedestal Box/Box/File </t>
  </si>
  <si>
    <t>16x24x29</t>
  </si>
  <si>
    <t>16x30x29</t>
  </si>
  <si>
    <t>20x30x29.5</t>
  </si>
  <si>
    <t>Krug Inc.- SA76WR242466-14/15</t>
  </si>
  <si>
    <t>Krug Inc.- SA76WR243066-14/15</t>
  </si>
  <si>
    <t>Krug Inc.- SA76WR302466-14/15</t>
  </si>
  <si>
    <t>Krug Inc.- SA76WR303066-14/15</t>
  </si>
  <si>
    <t>4FSPSCLGWV242466XKX</t>
  </si>
  <si>
    <t>4FSPSCLGWV243066XKX</t>
  </si>
  <si>
    <t>4FSPSCLGWV302466XKX</t>
  </si>
  <si>
    <t>4FSPSCLGWV303066XKX</t>
  </si>
  <si>
    <t>4FSPSOLGWV242466XKX</t>
  </si>
  <si>
    <t>4FSPSOLGWV243066XKX</t>
  </si>
  <si>
    <t>4FSPSOLGWV302466XKX</t>
  </si>
  <si>
    <t>5 Hi Wardrobe, 2 Files, 3 Closed Shelves with Wood Door</t>
  </si>
  <si>
    <t>Krug Inc.- SA76WR242466-27/28</t>
  </si>
  <si>
    <t>Krug Inc.- SA76WR243066-27/28</t>
  </si>
  <si>
    <t>Krug Inc.- SA76WR302466-27/28</t>
  </si>
  <si>
    <t xml:space="preserve">5 Hi Wardrobe, 2 Files, 3 Open Shelves </t>
  </si>
  <si>
    <t>24x24x66</t>
  </si>
  <si>
    <t>30x30x66</t>
  </si>
  <si>
    <t>24x30x66</t>
  </si>
  <si>
    <t>30x24x66</t>
  </si>
  <si>
    <t>Krug Inc.- SA76WR303066-27/28</t>
  </si>
  <si>
    <t>4FSPSOLGWV303066XKX</t>
  </si>
  <si>
    <t xml:space="preserve">Flat Cut Veneers/ Cherry, Maple, Walnut/ Std Drawer/ Door Lock </t>
  </si>
  <si>
    <t xml:space="preserve">Wardrobes </t>
  </si>
  <si>
    <t>Krug Inc.- SA76WR30186602</t>
  </si>
  <si>
    <t>Krug Inc.- SA76WR30187202</t>
  </si>
  <si>
    <t>Krug Inc.- SA76WR30206602</t>
  </si>
  <si>
    <t>Krug Inc.- SA76WR30246602</t>
  </si>
  <si>
    <t>Krug Inc.- SA76WR30247202</t>
  </si>
  <si>
    <t>Krug Inc.- SA76WR36186602</t>
  </si>
  <si>
    <t>Krug Inc.- SA76WR36187202</t>
  </si>
  <si>
    <t>Krug Inc.- SA76WR36206602</t>
  </si>
  <si>
    <t>Krug Inc.- SA76WR36207202</t>
  </si>
  <si>
    <t>Krug Inc.- SA76WR36246602</t>
  </si>
  <si>
    <t>Krug Inc.- SA76WR36247202</t>
  </si>
  <si>
    <t>4FSWRHLGWV301872XKX</t>
  </si>
  <si>
    <t>4FSWRHLGWV302066XKX</t>
  </si>
  <si>
    <t>4FSWRHLGWV302072XKX</t>
  </si>
  <si>
    <t>4FSWRHLGWV302466XKX</t>
  </si>
  <si>
    <t>4FSWRHLGWV302472XKX</t>
  </si>
  <si>
    <t>4FSWRHLGWV361866XKX</t>
  </si>
  <si>
    <t>4FSWRHLGWV361872XKX</t>
  </si>
  <si>
    <t>4FSWRHLGWV362066XKX</t>
  </si>
  <si>
    <t>4FSWRHLGWV362072XKX</t>
  </si>
  <si>
    <t>4FSWRHLGWV362466XKX</t>
  </si>
  <si>
    <t>4FSWRHLGWV362472XKX</t>
  </si>
  <si>
    <t>30x18x66</t>
  </si>
  <si>
    <t>30x18x72</t>
  </si>
  <si>
    <t>30x20x66</t>
  </si>
  <si>
    <t>36X18X66</t>
  </si>
  <si>
    <t>36x18x72</t>
  </si>
  <si>
    <t>36x20x66</t>
  </si>
  <si>
    <t>36x20x72</t>
  </si>
  <si>
    <t>36x24x66</t>
  </si>
  <si>
    <t>36x24x72</t>
  </si>
  <si>
    <t>4FSWRHLGWV301866XKX</t>
  </si>
  <si>
    <t>5 Hi 2 door  Full Wardrobe with Coat Hooks</t>
  </si>
  <si>
    <t xml:space="preserve">6' Hi 2 door Full wardrobe with Coat Hooks </t>
  </si>
  <si>
    <t>5 HI 2 door Full Wardrobe with Coat Rod</t>
  </si>
  <si>
    <t>6' Hi 2 door Full wardrobe with coat Rod</t>
  </si>
  <si>
    <t xml:space="preserve">6' Hi 2 door Full Wardrobe with Coat Hooks </t>
  </si>
  <si>
    <t>6' Hi 2 door Full Wardrobe with Coat Rod</t>
  </si>
  <si>
    <t>Flat Cut Veneers/ Cherry, Maple, Walnut/ Std Door Lock</t>
  </si>
  <si>
    <t>Krug Inc.- SA59THRT3024CBF11</t>
  </si>
  <si>
    <t>Krug Inc.- SA59THRT3624CBF11</t>
  </si>
  <si>
    <t>Krug Inc.- SA59THRT4224CBF11</t>
  </si>
  <si>
    <t>Krug Inc.- SA59THRT4824CBF11</t>
  </si>
  <si>
    <t>Krug Inc.- SA59THRT5424CBF11</t>
  </si>
  <si>
    <t>Krug Inc.- SA59THRT6024CBF11</t>
  </si>
  <si>
    <t>Krug Inc.- SA59THRT6624CBF11</t>
  </si>
  <si>
    <t>Krug Inc.- SA59THRT7224CBF11</t>
  </si>
  <si>
    <t>Krug Inc.- SA59THRT7824CBF11</t>
  </si>
  <si>
    <t>Krug Inc.- SA59THRT8424CBF11</t>
  </si>
  <si>
    <t>Krug Inc.- SA59THSQ3030CBF11</t>
  </si>
  <si>
    <t>Krug Inc.- SA59THRT3630CBF11</t>
  </si>
  <si>
    <t>Krug Inc.- SA59THRT3430CBF11</t>
  </si>
  <si>
    <t>Krug Inc.- SA59THRT4830CBF11</t>
  </si>
  <si>
    <t>Krug Inc.- SA59THRT5430CBF11</t>
  </si>
  <si>
    <t>Krug Inc.- SA59THRT6030CBF11</t>
  </si>
  <si>
    <t>Krug Inc.- SA59THRT6630CBF11</t>
  </si>
  <si>
    <t>Krug Inc.- SA59THRT7230CBF11</t>
  </si>
  <si>
    <t>Krug Inc.- SA59THRT7830CBF11</t>
  </si>
  <si>
    <t>Krug Inc.- SA59THRT8430CBF11</t>
  </si>
  <si>
    <t>Krug Inc.- SA59THRT3624CBF61</t>
  </si>
  <si>
    <t>Krug Inc.- SA59THRT4224CBF61</t>
  </si>
  <si>
    <t>Krug Inc.- SA59THRT4824CBF61</t>
  </si>
  <si>
    <t>Krug Inc.- SA59THRT5424CBF61</t>
  </si>
  <si>
    <t>Krug Inc.- SA59THRT6024CBF61</t>
  </si>
  <si>
    <t>Krug Inc.- SA59THRT6624CBF61</t>
  </si>
  <si>
    <t>Krug Inc.- SA59THRT7224CBF61</t>
  </si>
  <si>
    <t>Krug Inc.- SA59THRT7824CBF61</t>
  </si>
  <si>
    <t>Krug Inc.- SA59THRT8424CBF61</t>
  </si>
  <si>
    <t>Krug Inc.- SA59THSQ3030CBF61</t>
  </si>
  <si>
    <t>Krug Inc.- SA59THRT3630CBF61</t>
  </si>
  <si>
    <t>Krug Inc.- SA59THRT34230CBF61</t>
  </si>
  <si>
    <t>Krug Inc.- SA59THRT4830CBF61</t>
  </si>
  <si>
    <t>Krug Inc.- SA59THRT5430CBF61</t>
  </si>
  <si>
    <t>Krug Inc.- SA59THRT6030CBF61</t>
  </si>
  <si>
    <t>Krug Inc.- SA59THRT6630CBF61</t>
  </si>
  <si>
    <t>Krug Inc.- SA59THRT7230CBF61</t>
  </si>
  <si>
    <t>Krug Inc.- SA59THRT7830CBF61</t>
  </si>
  <si>
    <t>Krug Inc.- SA59THRT8430CBF61</t>
  </si>
  <si>
    <t>Krug Inc.- SA61THRT-3024X21</t>
  </si>
  <si>
    <t>Krug Inc.- SA61THRT-3624X21</t>
  </si>
  <si>
    <t>Krug Inc.- SA61THRT-4224X21</t>
  </si>
  <si>
    <t>Krug Inc.- SA61THRT-4824X21</t>
  </si>
  <si>
    <t>Krug Inc.- SA61THRT-5424X21</t>
  </si>
  <si>
    <t>Krug Inc.- SA61THRT-6024X21</t>
  </si>
  <si>
    <t>Krug Inc.- SA61THRT-6624X21</t>
  </si>
  <si>
    <t>Krug Inc.- SA61THRT-7224X21</t>
  </si>
  <si>
    <t>Krug Inc.- SA61THRT-7824X21</t>
  </si>
  <si>
    <t>Krug Inc.- SA61THRT-8424X21</t>
  </si>
  <si>
    <t>Krug Inc.- SA61THSQ-3030X21</t>
  </si>
  <si>
    <t>Krug Inc.- SA61THRT-3630X21</t>
  </si>
  <si>
    <t>Krug Inc.- SA61THRT-4230X21</t>
  </si>
  <si>
    <t>Krug Inc.- SA61THRT-4830X21</t>
  </si>
  <si>
    <t>Krug Inc.- SA61THRT-5430X21</t>
  </si>
  <si>
    <t>Krug Inc.- SA61THRT-6030X21</t>
  </si>
  <si>
    <t>Krug Inc.- SA61THRT-6630X21</t>
  </si>
  <si>
    <t>Krug Inc.- SA61THRT-7230X21</t>
  </si>
  <si>
    <t>Krug Inc.- SA61THRT-7830X21</t>
  </si>
  <si>
    <t>Krug Inc.- SA61THRT-8430X21</t>
  </si>
  <si>
    <t>Krug Inc.- SA61THRT-3024X23</t>
  </si>
  <si>
    <t>Krug Inc.- SA61THRT-3624X23</t>
  </si>
  <si>
    <t>Krug Inc.- SA61THRT-4224X23</t>
  </si>
  <si>
    <t>Krug Inc.- SA61THRT-4824X23</t>
  </si>
  <si>
    <t>Krug Inc.- SA61THRT-5424X23</t>
  </si>
  <si>
    <t>Krug Inc.- SA61THRT-6024X23</t>
  </si>
  <si>
    <t>Krug Inc.- SA61THRT-6624X23</t>
  </si>
  <si>
    <t>Krug Inc.- SA61THRT-7224X23</t>
  </si>
  <si>
    <t>Krug Inc.- SA61THRT-7824X23</t>
  </si>
  <si>
    <t>Krug Inc.- SA61THRT-8424X23</t>
  </si>
  <si>
    <t>Krug Inc.- SA61THSQ-3030X23</t>
  </si>
  <si>
    <t>Krug Inc.- SA61THRT-3630X23</t>
  </si>
  <si>
    <t>Krug Inc.- SA61THRT-4230X23</t>
  </si>
  <si>
    <t>Krug Inc.- SA61THRT-4830X23</t>
  </si>
  <si>
    <t>Krug Inc.- SA61THRT-5430X23</t>
  </si>
  <si>
    <t>Krug Inc.- SA61THRT-6030X23</t>
  </si>
  <si>
    <t>Krug Inc.- SA61THRT-6630X23</t>
  </si>
  <si>
    <t>Krug Inc.- SA61THRT-7230X23</t>
  </si>
  <si>
    <t>Krug Inc.- SA61THRT-7830X23</t>
  </si>
  <si>
    <t>Krug Inc.- SA61THRT-8430X23</t>
  </si>
  <si>
    <t>Krug Inc. - SA76SC3024X31</t>
  </si>
  <si>
    <t>Krug Inc. - SA76SC3624X31</t>
  </si>
  <si>
    <t>Krug Inc. - SA76SC4224X31</t>
  </si>
  <si>
    <t>Krug Inc. - SA76SC4824X31</t>
  </si>
  <si>
    <t>Krug Inc. - SA76SC5424X31</t>
  </si>
  <si>
    <t>Krug Inc. - SA76SC6024X31</t>
  </si>
  <si>
    <t>Krug Inc. - SA76SC6624X31</t>
  </si>
  <si>
    <t>Krug Inc. - SA76SC7224X31</t>
  </si>
  <si>
    <t>Krug Inc. - SA76SC7824X31</t>
  </si>
  <si>
    <t>Krug Inc. - SA76SC8424X31</t>
  </si>
  <si>
    <t>Krug Inc. - SA76SD3030X31</t>
  </si>
  <si>
    <t>Krug Inc. - SA76SD3630X31</t>
  </si>
  <si>
    <t>Krug Inc. - SA76SD4230X31</t>
  </si>
  <si>
    <t>Krug Inc. - SA76SD4830X31</t>
  </si>
  <si>
    <t>Krug Inc. - SA76SD5430X31</t>
  </si>
  <si>
    <t>Krug Inc. - SA76SD6030X31</t>
  </si>
  <si>
    <t>Krug Inc. - SA76SD6630X31</t>
  </si>
  <si>
    <t>Krug Inc. - SA76SD7230X31</t>
  </si>
  <si>
    <t>Krug Inc. - SA76SD7830X31</t>
  </si>
  <si>
    <t>Krug Inc. - SA76SD8430X31</t>
  </si>
  <si>
    <t>Krug Inc. - SA76SC3024X46KD</t>
  </si>
  <si>
    <t>Krug Inc. - SA76SC3624X46KD</t>
  </si>
  <si>
    <t>Krug Inc. - SA76SC4224X46KD</t>
  </si>
  <si>
    <t>Krug Inc. - SA76SC4824X46KD</t>
  </si>
  <si>
    <t>Krug Inc. - SA76SC5424X46KD</t>
  </si>
  <si>
    <t>Krug Inc. - SA76SC6024X46KD</t>
  </si>
  <si>
    <t>Krug Inc. - SA76SC6624X46KD</t>
  </si>
  <si>
    <t>Krug Inc. - SA76SC7224X46KD</t>
  </si>
  <si>
    <t>Krug Inc. - SA76SC7824X46KD</t>
  </si>
  <si>
    <t>Krug Inc. - SA76SC8424X46KD</t>
  </si>
  <si>
    <t>Krug Inc. - SA76SD3030X46KD</t>
  </si>
  <si>
    <t>Krug Inc. - SA76SD3630X46KD</t>
  </si>
  <si>
    <t>Krug Inc. - SA76SD4230X46KD</t>
  </si>
  <si>
    <t>Krug Inc. - SA76SD4830X46KD</t>
  </si>
  <si>
    <t>Krug Inc. - SA76SD5430X46KD</t>
  </si>
  <si>
    <t>Krug Inc. - SA76SD6030X46KD</t>
  </si>
  <si>
    <t>Krug Inc. - SA76SD6630X46KD</t>
  </si>
  <si>
    <t>Krug Inc. - SA76SD7230X46KD</t>
  </si>
  <si>
    <t>Krug Inc. - SA76SD7830X46KD</t>
  </si>
  <si>
    <t>Krug Inc. - SA76SD8430X46KD</t>
  </si>
  <si>
    <t>Krug Inc. - SA76DQ5424LV/RV21S1</t>
  </si>
  <si>
    <t>Krug Inc. - SA76DQ6024LV/RV21S1</t>
  </si>
  <si>
    <t>Krug Inc. - SA76DQ6624LV/RV21S1</t>
  </si>
  <si>
    <t>Krug Inc. - SA76DQ7224LV/RV21S1</t>
  </si>
  <si>
    <t>Krug Inc. - SA76DQ7824LV/RV21S1</t>
  </si>
  <si>
    <t>Krug Inc. - SA76DQ8424LV/RV21S1</t>
  </si>
  <si>
    <t>Krug Inc. - SA76DQ5430LV/RV21S1</t>
  </si>
  <si>
    <t>Krug Inc. - SA76DQ6030LV/RV21S1</t>
  </si>
  <si>
    <t>Krug Inc. - SA76DQ6630LV/RV21S1</t>
  </si>
  <si>
    <t>Krug Inc. - SA76DQ7230LV/RV21S1</t>
  </si>
  <si>
    <t>Krug Inc. - SA76DQ7830LV/RV21S1</t>
  </si>
  <si>
    <t>Krug Inc. - SA76DQ8430LV/RV21S1</t>
  </si>
  <si>
    <t>Krug Inc. - SA76DQ5424LV/RV26S6</t>
  </si>
  <si>
    <t>Krug Inc. - SA76DQ6024LV/RV26S6</t>
  </si>
  <si>
    <t>Krug Inc. - SA76DQ6624LV/RV26S6</t>
  </si>
  <si>
    <t>Krug Inc. - SA76DQ7224LV/RV26S6</t>
  </si>
  <si>
    <t>Krug Inc. - SA76DQ7824LV/RV26S6</t>
  </si>
  <si>
    <t>Krug Inc.- SA76DQ8424LV/RV26S6</t>
  </si>
  <si>
    <t>Krug Inc.- SA76DQ5430LV/RV26S6</t>
  </si>
  <si>
    <t>Krug Inc.- SA76DQ6030LV/RV26S6</t>
  </si>
  <si>
    <t>Krug Inc.- SA76DQ6630LV/RV26S6</t>
  </si>
  <si>
    <t>Krug Inc.- SA76DQ7230LV/RV26S6</t>
  </si>
  <si>
    <t>Krug Inc.- SA76DQ7830LV/RV26S6</t>
  </si>
  <si>
    <t>Krug Inc.- SA76DQ8430LV/RV26S6</t>
  </si>
  <si>
    <t>Krug Inc.- SA76DR782403L/RGBV26</t>
  </si>
  <si>
    <t>Krug Inc.- SA76DR842403L/RGBV26</t>
  </si>
  <si>
    <t>Krug Inc.- SA76DR543003L/RGBV26</t>
  </si>
  <si>
    <t>Krug Inc.- SA76DR603003L/RGBV26</t>
  </si>
  <si>
    <t>Krug Inc.- SA76DR663003L/RGBV26</t>
  </si>
  <si>
    <t>Krug Inc.- SA76DR723003L/RGBV26</t>
  </si>
  <si>
    <t>Krug Inc.- SA76DR783003L/RGBV26</t>
  </si>
  <si>
    <t>Krug Inc.- SA76DR843003L/RGBV26</t>
  </si>
  <si>
    <t>4FSFHRECLWVW24L30WY</t>
  </si>
  <si>
    <t>4FSFHRECLWVW24L36WY</t>
  </si>
  <si>
    <t>4FSFHRECLWVW24L42WY</t>
  </si>
  <si>
    <t>4FSFHRECLWVW24L48WY</t>
  </si>
  <si>
    <t>4FSFHRECLWVW24L54WY</t>
  </si>
  <si>
    <t>4FSFHRECLWVW24L60WY</t>
  </si>
  <si>
    <t>4FSFHRECLWVW24L66WY</t>
  </si>
  <si>
    <t>4FSFHRECLWVW24L72WY</t>
  </si>
  <si>
    <t>4FSFHRECLWVW24L78WY</t>
  </si>
  <si>
    <t>4FSFHRECLWVW24L84WY</t>
  </si>
  <si>
    <t>4FSFHRECLWVW30L30WY</t>
  </si>
  <si>
    <t>4FSFHRECLWVW30L36WY</t>
  </si>
  <si>
    <t>4FSFHRECLWVW30L42WY</t>
  </si>
  <si>
    <t>4FSFHRECLWVW30L48WY</t>
  </si>
  <si>
    <t>4FSFHRECLWVW30L54WY</t>
  </si>
  <si>
    <t>4FSFHRECLWVW30L60WY</t>
  </si>
  <si>
    <t>4FSFHRECLWVW30L66WY</t>
  </si>
  <si>
    <t>4FSFHRECLWVW30L72WY</t>
  </si>
  <si>
    <t>4FSFHRECLWVW30L78WY</t>
  </si>
  <si>
    <t>4FSFHRECLWVW30L84WY</t>
  </si>
  <si>
    <t>4FSFHRECLWVL24L30WY</t>
  </si>
  <si>
    <t>4FSFHRECLWVL24L36WY</t>
  </si>
  <si>
    <t>4FSFHRECLWVL24L42WY</t>
  </si>
  <si>
    <t>4FSFHRECLWVL24L48WY</t>
  </si>
  <si>
    <t>4FSFHRECLWVL24L54WY</t>
  </si>
  <si>
    <t>4FSFHRECLWVL24L60WY</t>
  </si>
  <si>
    <t>4FSFHRECLWVL24L66WY</t>
  </si>
  <si>
    <t>4FSFHRECLWVL24L72WY</t>
  </si>
  <si>
    <t>4FSFHRECLWVL24L78WY</t>
  </si>
  <si>
    <t>4FSFHRECLWVL24L84WY</t>
  </si>
  <si>
    <t>4FSFHRECLWVL30L30WY</t>
  </si>
  <si>
    <t>4FSFHRECLWVL30L36WY</t>
  </si>
  <si>
    <t>4FSFHRECLWVL30L42WY</t>
  </si>
  <si>
    <t>4FSFHRECLWVL30L48WY</t>
  </si>
  <si>
    <t>4FSFHRECLWVL30L54WY</t>
  </si>
  <si>
    <t>4FSFHRECLWVL30L60WY</t>
  </si>
  <si>
    <t>4FSFHRECLWVL30L66WY</t>
  </si>
  <si>
    <t>4FSFHRECLWVL30L72WY</t>
  </si>
  <si>
    <t>4FSFHRECLWVL30L78WY</t>
  </si>
  <si>
    <t>4FSFHRECLWVL30L84WY</t>
  </si>
  <si>
    <t>4FSFHREPLWVW24L30WY</t>
  </si>
  <si>
    <t>4FSFHREPLWVW24L36WY</t>
  </si>
  <si>
    <t>4FSFHREPLWVW24L42WY</t>
  </si>
  <si>
    <t>4FSFHREPLWVW24L48WY</t>
  </si>
  <si>
    <t>4FSFHREPLWVW24L54WY</t>
  </si>
  <si>
    <t>4FSFHREPLWVW24L60WY</t>
  </si>
  <si>
    <t>4FSFHREPLWVW24L66WY</t>
  </si>
  <si>
    <t>4FSFHREPLWVW24L72WY</t>
  </si>
  <si>
    <t>4FSFHREPLWVW24L78WY</t>
  </si>
  <si>
    <t>4FSFHREPLWVW24L84WY</t>
  </si>
  <si>
    <t>4FSFHREPLWVW30L30WY</t>
  </si>
  <si>
    <t>4FSFHREPLWVW30L36WY</t>
  </si>
  <si>
    <t>4FSFHREPLWVW30L42WY</t>
  </si>
  <si>
    <t>4FSFHREPLWVW30L48WY</t>
  </si>
  <si>
    <t>4FSFHREPLWVW30L54WY</t>
  </si>
  <si>
    <t>4FSFHREPLWVW30L60WY</t>
  </si>
  <si>
    <t>4FSFHREPLWVW30L66WY</t>
  </si>
  <si>
    <t>4FSFHREPLWVW30L72WY</t>
  </si>
  <si>
    <t>4FSFHREPLWVW30L78WY</t>
  </si>
  <si>
    <t>4FSFHREPLWVW30L84WY</t>
  </si>
  <si>
    <t>4FSFHREPLWVL24L30WY</t>
  </si>
  <si>
    <t>4FSFHREPLWVL24L36WY</t>
  </si>
  <si>
    <t>4FSFHREPLWVL24L42WY</t>
  </si>
  <si>
    <t>4FSFHREPLWVL24L48WY</t>
  </si>
  <si>
    <t>4FSFHREPLWVL24L54WY</t>
  </si>
  <si>
    <t>4FSFHREPLWVL24L60WY</t>
  </si>
  <si>
    <t>4FSFHREPLWVL24L66WY</t>
  </si>
  <si>
    <t>4FSFHREPLWVL24L72WY</t>
  </si>
  <si>
    <t>4FSFHREPLWVL24L78WY</t>
  </si>
  <si>
    <t>4FSFHREPLWVL24L84WY</t>
  </si>
  <si>
    <t>4FSFHREPLWVL30L30WY</t>
  </si>
  <si>
    <t>4FSFHREPLWVL30L36WY</t>
  </si>
  <si>
    <t>4FSFHREPLWVL30L42WY</t>
  </si>
  <si>
    <t>4FSFHREPLWVL30L48WY</t>
  </si>
  <si>
    <t>4FSFHREPLWVL30L54WY</t>
  </si>
  <si>
    <t>4FSFHREPLWVL30L60WY</t>
  </si>
  <si>
    <t>4FSFHREPLWVL30L66WY</t>
  </si>
  <si>
    <t>4FSFHREPLWVL30L72WY</t>
  </si>
  <si>
    <t>4FSFHREPLWVL30L78WY</t>
  </si>
  <si>
    <t>4FSFHREPLWVL30L84WY</t>
  </si>
  <si>
    <t>4FSFHREFGWVW24L30WY</t>
  </si>
  <si>
    <t>4FSFHREFGWVW24L36WY</t>
  </si>
  <si>
    <t>4FSFHREFGWVW24L42WY</t>
  </si>
  <si>
    <t>4FSFHREFGWVW24L48WY</t>
  </si>
  <si>
    <t>4FSFHREFGWVW24L54WY</t>
  </si>
  <si>
    <t>4FSFHREFGWVW24L60WY</t>
  </si>
  <si>
    <t>4FSFHREFGWVW24L66WY</t>
  </si>
  <si>
    <t>4FSFHREFGWVW24L72WY</t>
  </si>
  <si>
    <t>4FSFHREFGWVW24L78WY</t>
  </si>
  <si>
    <t>4FSFHREFGWVW24L84WY</t>
  </si>
  <si>
    <t>4FSFHREFGWVW30L30WY</t>
  </si>
  <si>
    <t>4FSFHREFGWVW30L36WY</t>
  </si>
  <si>
    <t>4FSFHREFGWVW30L42WY</t>
  </si>
  <si>
    <t>4FSFHREFGWVW30L48WY</t>
  </si>
  <si>
    <t>4FSFHREFGWVW30L54WY</t>
  </si>
  <si>
    <t>4FSFHREFGWVW30L60WY</t>
  </si>
  <si>
    <t>4FSFHREFGWVW30L66WY</t>
  </si>
  <si>
    <t>4FSFHREFGWVW30L72WY</t>
  </si>
  <si>
    <t>4FSFHREFGWVW30L78WY</t>
  </si>
  <si>
    <t>4FSFHREFGWVW30L84WY</t>
  </si>
  <si>
    <t>4FSFHREFGWVL24L30WY</t>
  </si>
  <si>
    <t>4FSFHREFGWVL24L36WY</t>
  </si>
  <si>
    <t>4FSFHREFGWVL24L42WY</t>
  </si>
  <si>
    <t>4FSFHREFGWVL24L48WY</t>
  </si>
  <si>
    <t>4FSFHREFGWVL24L54WY</t>
  </si>
  <si>
    <t>4FSFHREFGWVL24L60WY</t>
  </si>
  <si>
    <t>4FSFHREFGWVL24L66WY</t>
  </si>
  <si>
    <t>4FSFHREFGWVL24L72WY</t>
  </si>
  <si>
    <t>4FSFHREFGWVL24L78WY</t>
  </si>
  <si>
    <t>4FSFHREFGWVL24L84WY</t>
  </si>
  <si>
    <t>4FSFHREFGWVL30L30WY</t>
  </si>
  <si>
    <t>4FSFHREFGWVL30L36WY</t>
  </si>
  <si>
    <t>4FSFHREFGWVL30L42WY</t>
  </si>
  <si>
    <t>4FSFHREFGWVL30L48WY</t>
  </si>
  <si>
    <t>4FSFHREFGWVL30L54WY</t>
  </si>
  <si>
    <t>4FSFHREFGWVL30L60WY</t>
  </si>
  <si>
    <t>4FSFHREFGWVL30L66WY</t>
  </si>
  <si>
    <t>4FSFHREFGWVL30L72WY</t>
  </si>
  <si>
    <t>4FSFHREFGWVL30L78WY</t>
  </si>
  <si>
    <t>4FSFHREFGWVL30L84WY</t>
  </si>
  <si>
    <t>4FSFHREFPWVW24L54WY</t>
  </si>
  <si>
    <t>4FSFHREFPWVW24L60WY</t>
  </si>
  <si>
    <t>4FSFHREFPWVW24L66WY</t>
  </si>
  <si>
    <t>4FSFHREFPWVW24L72WY</t>
  </si>
  <si>
    <t>4FSFHREFPWVW24L78WY</t>
  </si>
  <si>
    <t>4FSFHREFPWVW24L84WY</t>
  </si>
  <si>
    <t>4FSFHREFPWVW30L54WY</t>
  </si>
  <si>
    <t>4FSFHREFPWVW30L60WY</t>
  </si>
  <si>
    <t>4FSFHREFPWVW30L66WY</t>
  </si>
  <si>
    <t>4FSFHREFPWVW30L72WY</t>
  </si>
  <si>
    <t>4FSFHREFPWVW30L78WY</t>
  </si>
  <si>
    <t>4FSFHREFPWVW30L84WY</t>
  </si>
  <si>
    <t>4FSFHREFPWVL24L54WY</t>
  </si>
  <si>
    <t>4FSFHREFPWVL24L60WY</t>
  </si>
  <si>
    <t>4FSFHREFPWVL24L66WY</t>
  </si>
  <si>
    <t>4FSFHREFPWVL24L72WY</t>
  </si>
  <si>
    <t>4FSFHREFPWVL24L78WY</t>
  </si>
  <si>
    <t>4FSFHREFPWVL24L84WY</t>
  </si>
  <si>
    <t>4FSFHREFPWVL30L54WY</t>
  </si>
  <si>
    <t>4FSFHREFPWVL30L60WY</t>
  </si>
  <si>
    <t>4FSFHREFPWVL30L66WY</t>
  </si>
  <si>
    <t>4FSFHREFPWVL30L72WY</t>
  </si>
  <si>
    <t>4FSFHREFPWVL30L78WY</t>
  </si>
  <si>
    <t>4FSFHREFPWVL30L84WY</t>
  </si>
  <si>
    <t>4FSFHREWGWVW24L54WY</t>
  </si>
  <si>
    <t>4FSFHREWGWVW24L60WY</t>
  </si>
  <si>
    <t>4FSFHREWGWVW24L66WY</t>
  </si>
  <si>
    <t>4FSFHREWGWVW24L72WY</t>
  </si>
  <si>
    <t>4FSFHREWGWVW24L78WY</t>
  </si>
  <si>
    <t>4FSFHREWGWVW24L84WY</t>
  </si>
  <si>
    <t>4FSFHREWGWVW30L54WY</t>
  </si>
  <si>
    <t>4FSFHREWGWVW30L60WY</t>
  </si>
  <si>
    <t>4FSFHREWGWVW30L66WY</t>
  </si>
  <si>
    <t>4FSFHREWGWVW30L72WY</t>
  </si>
  <si>
    <t>4FSFHREWGWVW30L78WY</t>
  </si>
  <si>
    <t>4FSFHREWGWVW30L84WY</t>
  </si>
  <si>
    <t>4FSFHREWGWVL24L54WY</t>
  </si>
  <si>
    <t>4FSFHREWGWVL24L60WY</t>
  </si>
  <si>
    <t>4FSFHREWGWVL24L66WY</t>
  </si>
  <si>
    <t>4FSFHREWGWVL24L72WY</t>
  </si>
  <si>
    <t>4FSFHREWGWVL24L78WY</t>
  </si>
  <si>
    <t>4FSFHREWGWVL24L84WY</t>
  </si>
  <si>
    <t>4FSFHREWGWVL30L54WY</t>
  </si>
  <si>
    <t>4FSFHREWGWVL30L60WY</t>
  </si>
  <si>
    <t>4FSFHREWGWVL30L66WY</t>
  </si>
  <si>
    <t>4FSFHREWGWVL30L72WY</t>
  </si>
  <si>
    <t>4FSFHREWGWVL30L78WY</t>
  </si>
  <si>
    <t>4FSFHREWGWVL30L84WY</t>
  </si>
  <si>
    <t xml:space="preserve">Revo Training, Veneer , With laminate  Modesty C-Base </t>
  </si>
  <si>
    <t>V2 Modular Veneer, With Wood Modesty</t>
  </si>
  <si>
    <t>V2 Modular Veneer, With Laminate Modesty</t>
  </si>
  <si>
    <t>Artemis Wood Credenza Shell With 3/4 Wood Modesty</t>
  </si>
  <si>
    <t>Artemis Wood Credenza Shell With 3/4 Laminate Modesty KD</t>
  </si>
  <si>
    <t>Square Desk/Square Wood Leg &amp; 1/2 HI Floating Wood Modesty</t>
  </si>
  <si>
    <t>Square Desk/Square Wood Leg &amp; 1/2 HI Floating Laminate Modesty</t>
  </si>
  <si>
    <t>Rectangular Desk Runoffices W/ Wood Modesty Panel for 3/4 Ht Credenzas Gable</t>
  </si>
  <si>
    <t>Rectangular Desk Runoffices W/ Laminate Modesty Panel for 3/4 Ht Credenzas Gable</t>
  </si>
  <si>
    <t>D Desk W/ Square Wood Leg and 1/2 Height Wood Floating Modesty Panel</t>
  </si>
  <si>
    <t>D Desk W/ Square Wood Leg and 1/2 Height Laminate Floating Modesty Panel</t>
  </si>
  <si>
    <t xml:space="preserve">Revo Training Table Veneer Top, Wood Modesty, C-Base </t>
  </si>
  <si>
    <t>Krug Inc.- SA76DR782403L/RGBV21</t>
  </si>
  <si>
    <t>Krug Inc.- SA76DR842403L/RGBV21</t>
  </si>
  <si>
    <t>Krug Inc.- SA76DR543003L/RGBV21</t>
  </si>
  <si>
    <t>Krug Inc.- SA76DR603003L/RGBV21</t>
  </si>
  <si>
    <t>Krug Inc.- SA76DR663003L/RGBV21</t>
  </si>
  <si>
    <t>Krug Inc.- SA76DR723003L/RGBV21</t>
  </si>
  <si>
    <t>Krug Inc.- SA76DR783003L/RGBV21</t>
  </si>
  <si>
    <t>Krug Inc.- SA76DR843003L/RGBV21</t>
  </si>
  <si>
    <t>30x24</t>
  </si>
  <si>
    <t>36x24</t>
  </si>
  <si>
    <t>42x24</t>
  </si>
  <si>
    <t>48x24</t>
  </si>
  <si>
    <t>54x24</t>
  </si>
  <si>
    <t>60x24</t>
  </si>
  <si>
    <t>66x24</t>
  </si>
  <si>
    <t>72x24</t>
  </si>
  <si>
    <t>78x24</t>
  </si>
  <si>
    <t>84x24</t>
  </si>
  <si>
    <t>30x30</t>
  </si>
  <si>
    <t>36x30</t>
  </si>
  <si>
    <t>34x30</t>
  </si>
  <si>
    <t>48x30</t>
  </si>
  <si>
    <t>54x30</t>
  </si>
  <si>
    <t>60x30</t>
  </si>
  <si>
    <t>66x30</t>
  </si>
  <si>
    <t>72x30</t>
  </si>
  <si>
    <t>78x30</t>
  </si>
  <si>
    <t>84x30</t>
  </si>
  <si>
    <t>42x30</t>
  </si>
  <si>
    <t>30x20</t>
  </si>
  <si>
    <t>422x30</t>
  </si>
  <si>
    <t>7230x</t>
  </si>
  <si>
    <t xml:space="preserve">Rift Oak, Cherry, Walnut, Maple, Wood Modesty Panel </t>
  </si>
  <si>
    <t xml:space="preserve">Rift Oak, Cherry, Walnut, Maple, Laminate Modesty Panel </t>
  </si>
  <si>
    <t>Flat Cut Veneers/ Cherry, Maple, Walnut, One Standard Grommet Location</t>
  </si>
  <si>
    <t>Flat Cut Veneers/ Cherry, Maple, Walnut,  Laminate Modesty Panel, Knocked Down, One Standard Grommet Location</t>
  </si>
  <si>
    <t>Flat Cut Veneers/ Cherry, Maple, Walnut, Floating Wood Modesty, One Standard Gommet Location</t>
  </si>
  <si>
    <t>Flat Cut Veneers/ Cherry, Maple, Walnut, Floating Laminate Modesty, One Standard Gommet Location</t>
  </si>
  <si>
    <t>Krug Inc.- SA59THRT3024CBF61</t>
  </si>
  <si>
    <t>Krug Inc.- SA76DB6024LV/RV21S1</t>
  </si>
  <si>
    <t>Krug Inc.- SA76DB6624LV/RV21S1</t>
  </si>
  <si>
    <t>Krug Inc.- SA76DB7224LV/RV21S1</t>
  </si>
  <si>
    <t>Krug Inc.- SA76DB6030LV/RV21S1</t>
  </si>
  <si>
    <t>Krug Inc.- SA76DB6630LV/RV21S1</t>
  </si>
  <si>
    <t>Krug Inc.- SA76DB7230LV/RV21S1</t>
  </si>
  <si>
    <t>Krug Inc.- SA76DB6036LV/RV21S1</t>
  </si>
  <si>
    <t>Krug Inc.- SA76DB6636LV/RV21S1</t>
  </si>
  <si>
    <t>Krug Inc.- SA76DB7236LV/RV21S1</t>
  </si>
  <si>
    <t>Krug Inc.- SA76DB6024LV/RV26S6</t>
  </si>
  <si>
    <t>Krug Inc.- SA76DB6624LV/RV26S6</t>
  </si>
  <si>
    <t>Krug Inc.- SA76DB7224LV/RV26S6</t>
  </si>
  <si>
    <t>Krug Inc.- SA76DB6030LV/RV26S6</t>
  </si>
  <si>
    <t>Krug Inc.- SA76DB6630LV/RV26S6</t>
  </si>
  <si>
    <t>Krug Inc.- SA76DB7230LV/RV26S6</t>
  </si>
  <si>
    <t>Krug Inc.- SA76DB6036LV/RV26S6</t>
  </si>
  <si>
    <t>Krug Inc.- SA76DB6636LV/RV26S6</t>
  </si>
  <si>
    <t>Krug Inc.- SA76DB7236LV/RV26S6</t>
  </si>
  <si>
    <t>Krug Inc.- SA76DRB6024LV/RVP121S1</t>
  </si>
  <si>
    <t>Krug Inc.- SA76DRB6624LV/RVP121S1</t>
  </si>
  <si>
    <t>Krug Inc.- SA76DRB7224LV/RVP121S1</t>
  </si>
  <si>
    <t>Krug Inc.- SA76DRB6030LV/RVP121S1</t>
  </si>
  <si>
    <t>Krug Inc.- SA76DRB6630LV/RVP121S1</t>
  </si>
  <si>
    <t>Krug Inc.- SA76DRB7230LV/RVP121S1</t>
  </si>
  <si>
    <t>Krug Inc.- SA76DRB6036LV/RVP121S1</t>
  </si>
  <si>
    <t>Krug Inc.- SA76DRB6636LV/RVP121S1</t>
  </si>
  <si>
    <t>Krug Inc.- SA76DRB7236LV/RVP121S1</t>
  </si>
  <si>
    <t>Krug Inc.- SA76DRB6024LV/RVP121S6</t>
  </si>
  <si>
    <t>Krug Inc.- SA76DRB6624LV/RVP121S6</t>
  </si>
  <si>
    <t>Krug Inc.- SA76DRB7224LV/RVP121S6</t>
  </si>
  <si>
    <t>Krug Inc.- SA76DRB6030LV/RVP121S6</t>
  </si>
  <si>
    <t>Krug Inc.- SA76DRB6630LV/RVP121S6</t>
  </si>
  <si>
    <t>Krug Inc.- SA76DRB7230LV/RVP121S6</t>
  </si>
  <si>
    <t>Krug Inc.- SA76DRB6036LV/RVP121S6</t>
  </si>
  <si>
    <t>Krug Inc.- SA76DRB6636LV/RVP121S6</t>
  </si>
  <si>
    <t>Krug Inc.- SA76DRB7236LV/RVP121S6</t>
  </si>
  <si>
    <t>4FSFHDTFPWVW24L60WY</t>
  </si>
  <si>
    <t>4FSFHDTFPWVW24L66WY</t>
  </si>
  <si>
    <t>4FSFHDTFPWVW24L72WY</t>
  </si>
  <si>
    <t>4FSFHDTFPWVW30L60WY</t>
  </si>
  <si>
    <t>4FSFHDTFPWVW30L66WY</t>
  </si>
  <si>
    <t>4FSFHDTFPWVW30L72WY</t>
  </si>
  <si>
    <t>4FSFHDTFPWVW36L60WY</t>
  </si>
  <si>
    <t>4FSFHDTFPWVW36L66WY</t>
  </si>
  <si>
    <t>4FSFHDTFPWVW36L72WY</t>
  </si>
  <si>
    <t>4FSFHDTFPWVL24L60WY</t>
  </si>
  <si>
    <t>4FSFHDTFPWVL24L66WY</t>
  </si>
  <si>
    <t>4FSFHDTFPWVL24L72WY</t>
  </si>
  <si>
    <t>4FSFHDTFPWVL30L60WY</t>
  </si>
  <si>
    <t>4FSFHDTFPWVL30L66WY</t>
  </si>
  <si>
    <t>4FSFHDTFPWVL30L72WY</t>
  </si>
  <si>
    <t>4FSFHDTFPWVL36L60WY</t>
  </si>
  <si>
    <t>4FSFHDTFPWVL36L66WY</t>
  </si>
  <si>
    <t>4FSFHDTFPWVL36L72WY</t>
  </si>
  <si>
    <t>4FSFHDTWGWVW24L60WY</t>
  </si>
  <si>
    <t>4FSFHDTWGWVW24L66WY</t>
  </si>
  <si>
    <t>4FSFHDTWGWVW24L72WY</t>
  </si>
  <si>
    <t>4FSFHDTWGWVW30L60WY</t>
  </si>
  <si>
    <t>4FSFHDTWGWVW30L66WY</t>
  </si>
  <si>
    <t>4FSFHDTWGWVW30L72WY</t>
  </si>
  <si>
    <t>4FSFHDTWGWVW36L60WY</t>
  </si>
  <si>
    <t>4FSFHDTWGWVW36L66WY</t>
  </si>
  <si>
    <t>4FSFHDTWGWVW36L72WY</t>
  </si>
  <si>
    <t>4FSFHDTWGWVL24L60WY</t>
  </si>
  <si>
    <t>4FSFHDTWGWVL24L66WY</t>
  </si>
  <si>
    <t>4FSFHDTWGWVL24L72WY</t>
  </si>
  <si>
    <t>4FSFHDTWGWVL30L60WY</t>
  </si>
  <si>
    <t>4FSFHDTWGWVL30L66WY</t>
  </si>
  <si>
    <t>4FSFHDTWGWVL30L72WY</t>
  </si>
  <si>
    <t>4FSFHDTWGWVL36L60WY</t>
  </si>
  <si>
    <t>4FSFHDTWGWVL36L66WY</t>
  </si>
  <si>
    <t>4FSFHDTWGWVL36L72WY</t>
  </si>
  <si>
    <t>D Desk Runoff with Panel Leg W/Wood Modesty Panel for 3/4 Ht Credenzas</t>
  </si>
  <si>
    <t>D Desk Runoff with Panel Leg W/Laminate Modesty Panel for 3/4 Ht Credenzas</t>
  </si>
  <si>
    <t>60x36</t>
  </si>
  <si>
    <t>66x36</t>
  </si>
  <si>
    <t>72x36</t>
  </si>
  <si>
    <t>Krug Inc. - SA760530</t>
  </si>
  <si>
    <t>Krug Inc. - SA760536</t>
  </si>
  <si>
    <t>Krug Inc. - SA760542</t>
  </si>
  <si>
    <t>Krug Inc. -SA76TD3630M</t>
  </si>
  <si>
    <t>Krug Inc. -SA76TD4230M</t>
  </si>
  <si>
    <t>Krug Inc. -SA76TD4830M</t>
  </si>
  <si>
    <t>Krug Inc. -SA76TD5430M</t>
  </si>
  <si>
    <t>Krug Inc. -SA76TD6030M</t>
  </si>
  <si>
    <t>Krug Inc. -SA76TD3636M</t>
  </si>
  <si>
    <t>Krug Inc. -SA76TD4236M</t>
  </si>
  <si>
    <t>Krug Inc. -SA76TD4836M</t>
  </si>
  <si>
    <t>Krug Inc. -SA76TD5436M</t>
  </si>
  <si>
    <t>Krug Inc. -SA76TD6036M</t>
  </si>
  <si>
    <t>Krug Inc. -SA76TD3630</t>
  </si>
  <si>
    <t>Krug Inc. -SA76TD4230</t>
  </si>
  <si>
    <t>Krug Inc. -SA76TD4830</t>
  </si>
  <si>
    <t>Krug Inc. -SA76TD5430</t>
  </si>
  <si>
    <t>Krug Inc. -SA76TD6030</t>
  </si>
  <si>
    <t>Krug Inc. -SA76TD3636</t>
  </si>
  <si>
    <t>Krug Inc. -SA76TD4236</t>
  </si>
  <si>
    <t>Krug Inc. -SA76TD4836</t>
  </si>
  <si>
    <t>Krug Inc. -SA76TD5436</t>
  </si>
  <si>
    <t>Krug Inc. -SA76TD6036</t>
  </si>
  <si>
    <t>Krug Inc. -SA6801-30-30</t>
  </si>
  <si>
    <t>Krug Inc.- SA6801-36-36</t>
  </si>
  <si>
    <t>Krug Inc.- SA6801-42-42</t>
  </si>
  <si>
    <t>4FSMTROPEWVN30XXXWN</t>
  </si>
  <si>
    <t>4FSMTROPEWVN36XXXWN</t>
  </si>
  <si>
    <t>4FSMTROPEWVN42XXXWN</t>
  </si>
  <si>
    <t>4FSMTREPLWVN30L36WN</t>
  </si>
  <si>
    <t>4FSMTREPLWVN30L42WN</t>
  </si>
  <si>
    <t>4FSMTREPLWVN30L48WN</t>
  </si>
  <si>
    <t>4FSMTREPLWVN30L54WN</t>
  </si>
  <si>
    <t>4FSMTREPLWVN30L60WN</t>
  </si>
  <si>
    <t>4FSMTREPLWVN36L36WN</t>
  </si>
  <si>
    <t>4FSMTREPLWVN36L42WN</t>
  </si>
  <si>
    <t>4FSMTREPLWVN36L48WN</t>
  </si>
  <si>
    <t>4FSMTREPLWVN36L54WN</t>
  </si>
  <si>
    <t>4FSMTREPLWVN36L60WN</t>
  </si>
  <si>
    <t>4FSMTREEGWVN30L36WN</t>
  </si>
  <si>
    <t>4FSMTREEGWVN30L42WN</t>
  </si>
  <si>
    <t>4FSMTREEGWVN30L48WN</t>
  </si>
  <si>
    <t>4FSMTREEGWVN30L54WN</t>
  </si>
  <si>
    <t>4FSMTREEGWVN30L60WN</t>
  </si>
  <si>
    <t>4FSMTREEGWVN36L36WN</t>
  </si>
  <si>
    <t>4FSMTREEGWVN36L42WN</t>
  </si>
  <si>
    <t>4FSMTREEGWVN36L48WN</t>
  </si>
  <si>
    <t>4FSMTREEGWVN36L54WN</t>
  </si>
  <si>
    <t>4FSMTREEGWVN36L60WN</t>
  </si>
  <si>
    <t>4FSMTREPBWVN30L36WN</t>
  </si>
  <si>
    <t>4FSMTREPBWVN30L42WN</t>
  </si>
  <si>
    <t>4FSMTREPBWVN30L48WN</t>
  </si>
  <si>
    <t>4FSMTREPBWVN30L54WN</t>
  </si>
  <si>
    <t>4FSMTREPBWVN30L60WN</t>
  </si>
  <si>
    <t>4FSMTREPBWVN36L36WN</t>
  </si>
  <si>
    <t>4FSMTREPBWVN36L42WN</t>
  </si>
  <si>
    <t>4FSMTREPBWVN36L48WN</t>
  </si>
  <si>
    <t>4FSMTREPBWVN36L54WN</t>
  </si>
  <si>
    <t>4FSMTREPBWVN36L60WN</t>
  </si>
  <si>
    <t>4FSMTSQPEWVN30L30WN</t>
  </si>
  <si>
    <t>4FSMTSQPEWVN36L36WN</t>
  </si>
  <si>
    <t>4FSMTSQPLWVN36L36WN</t>
  </si>
  <si>
    <t>4FSMTSQPEWVN42L42WN</t>
  </si>
  <si>
    <t>4FSMTSQPLWVN42L42WN</t>
  </si>
  <si>
    <t>30"Dia</t>
  </si>
  <si>
    <t>36"Dia</t>
  </si>
  <si>
    <t xml:space="preserve">42" Dia </t>
  </si>
  <si>
    <t>Artemis Wood Round Top W/ Metal Disc Base</t>
  </si>
  <si>
    <t xml:space="preserve">Flat Cut Veneers/ Cherry, Maple, Walnut W/ 76141828 Disc Base </t>
  </si>
  <si>
    <t>Table Desk With 2" Square Metal Leg</t>
  </si>
  <si>
    <t>36x36</t>
  </si>
  <si>
    <t>42x36</t>
  </si>
  <si>
    <t>48x36</t>
  </si>
  <si>
    <t>54x36</t>
  </si>
  <si>
    <t>Flat Cut Veneers/ Cherry, Maple, Walnut/ Metal legs, Standard Grommet Location</t>
  </si>
  <si>
    <t xml:space="preserve">Table Desk With Gable Bases </t>
  </si>
  <si>
    <t>Flat Cut Veneers/ Cherry, Maple, Walnut/  Standard Grommet Location</t>
  </si>
  <si>
    <t xml:space="preserve">Square table with Round Drum Base </t>
  </si>
  <si>
    <t>42x42</t>
  </si>
  <si>
    <t xml:space="preserve">Square table with 4 Post Legs </t>
  </si>
  <si>
    <t xml:space="preserve">Flat Cut Veneers/ Cherry, Maple, Walnut  W/ Drum Base </t>
  </si>
  <si>
    <t>Flat Cut Veneers/ Cherry, Maple, Walnut  W/ Drum Base</t>
  </si>
  <si>
    <t>Flat Cut Veneers/ Cherry, Maple, Walnut  W/ Post Legs</t>
  </si>
  <si>
    <t>Krug Inc.- SA76C60203L3017R3016</t>
  </si>
  <si>
    <t>Krug Inc.- SA76C60203L3016R3016</t>
  </si>
  <si>
    <t>Krug Inc.- SA76C60203L3011R3016</t>
  </si>
  <si>
    <t>Krug Inc.- SA76C66203L3617R3016</t>
  </si>
  <si>
    <t>Krug Inc.- SA76C66203L3616R3016</t>
  </si>
  <si>
    <t>Krug Inc.- SA76C66203L3611R3016</t>
  </si>
  <si>
    <t>Krug Inc.- SA76C72203L3616R3617</t>
  </si>
  <si>
    <t>Krug Inc.- SA76C72203L3617R3616</t>
  </si>
  <si>
    <t>Krug Inc.- SA76C72203L3616R3616</t>
  </si>
  <si>
    <t>Krug Inc.- SA76C72203L3611R3616</t>
  </si>
  <si>
    <t>Krug Inc.- SA76C72203L3616R3611</t>
  </si>
  <si>
    <t>Krug Inc.- SA76C60243L3016R3017</t>
  </si>
  <si>
    <t>Krug Inc.- SA76C60243L3017R3016</t>
  </si>
  <si>
    <t>Krug Inc.- SA76C60243L3016R3016</t>
  </si>
  <si>
    <t>Krug Inc.- SA76C60243L3011R3016</t>
  </si>
  <si>
    <t>Krug Inc.- SA76C60243L3016R3011</t>
  </si>
  <si>
    <t>Krug Inc.- SA76C66243L3616R3017</t>
  </si>
  <si>
    <t>Krug Inc.- SA76C66243L3617R3016</t>
  </si>
  <si>
    <t>Krug Inc.- SA76C66243L3616R3016</t>
  </si>
  <si>
    <t>Krug Inc.- SA76C66243L3611R3016</t>
  </si>
  <si>
    <t>Krug Inc.- SA76C66243L3616R3011</t>
  </si>
  <si>
    <t>Krug Inc.- SA76C72243L3616R3617</t>
  </si>
  <si>
    <t>Krug Inc.- SA76C72243L3617R3616</t>
  </si>
  <si>
    <t>Krug Inc.- SA76C72243L3616R3616</t>
  </si>
  <si>
    <t>Krug Inc.- SA76C72243L3611R3616</t>
  </si>
  <si>
    <t>Krug Inc.- SA76C72243L3616R3611</t>
  </si>
  <si>
    <t>Krug Inc.- SA76C6020L3017R3017</t>
  </si>
  <si>
    <t>Krug Inc.- SA76C6020L3001R3017</t>
  </si>
  <si>
    <t>Krug Inc.-SA76C6020L3011R3017</t>
  </si>
  <si>
    <t>Krug Inc.- SA76C6020L3001R3001</t>
  </si>
  <si>
    <t>Krug Inc.- SA76C6020L3011R3001</t>
  </si>
  <si>
    <t>Krug Inc.-SA76C020L3017R3011</t>
  </si>
  <si>
    <t>Krug Inc.- SA76C6020L3011R3011</t>
  </si>
  <si>
    <t>Krug Inc.- SA76C6620L3617R3017</t>
  </si>
  <si>
    <t>Krug Inc.- SA76C6620L3601R3017</t>
  </si>
  <si>
    <t>Krug Inc.- SA76C6620L3611R3017</t>
  </si>
  <si>
    <t>Krug Inc.- SA76C6620L3617R3001</t>
  </si>
  <si>
    <t>Krug Inc.- SA76C6620L3601R3001</t>
  </si>
  <si>
    <t>Krug Inc.- SA76C6620L3611R3001</t>
  </si>
  <si>
    <t>Krug Inc.- SA76C6620L3617R3011</t>
  </si>
  <si>
    <t>Krug Inc.- SA76C6620L3611R3011</t>
  </si>
  <si>
    <t>Krug Inc.- SA76C7220L3617R3617</t>
  </si>
  <si>
    <t>Krug Inc.- SA76C7220L3611R3617</t>
  </si>
  <si>
    <t>Krug Inc.- SA76C7220L3617R3601</t>
  </si>
  <si>
    <t>Krug Inc.- SA76C7220L3601R3601</t>
  </si>
  <si>
    <t>Krug Inc.- SA76C7220L3617R3611</t>
  </si>
  <si>
    <t>Krug Inc.- SA76C7220L3601R3611</t>
  </si>
  <si>
    <t>Krug Inc.- SA76C7220L3611R3611</t>
  </si>
  <si>
    <t>Krug Inc.- SA76C6024L3017R3017</t>
  </si>
  <si>
    <t>Krug Inc.- SA76C6024L3001R3017</t>
  </si>
  <si>
    <t>Krug Inc.- SA76C6024L3017R3001</t>
  </si>
  <si>
    <t>Krug Inc.- SA76C6024L3001R3001</t>
  </si>
  <si>
    <t>Krug Inc.- SA76C6024L3011R3001</t>
  </si>
  <si>
    <t>Krug Inc.- SA76C6024L3017R3011</t>
  </si>
  <si>
    <t>Krug Inc.- SA76C6024L3011R3011</t>
  </si>
  <si>
    <t>Krug Inc.- SA76C6624L3617R3017</t>
  </si>
  <si>
    <t>Krug Inc.- SA76C6624L3601R3017</t>
  </si>
  <si>
    <t>Krug Inc.- SA76C6624L3611R3017</t>
  </si>
  <si>
    <t>Krug Inc.- SA76C6624L3617R3001</t>
  </si>
  <si>
    <t>Krug Inc.- SA76C6624L3601R3001</t>
  </si>
  <si>
    <t>Krug Inc.- SA76C6624L3617R3011</t>
  </si>
  <si>
    <t>Krug Inc.- SA76C6624L3601R3011</t>
  </si>
  <si>
    <t>Krug Inc.- SA76C7224L3617R3617</t>
  </si>
  <si>
    <t>Krug Inc.- SA76C7224L3611R3617</t>
  </si>
  <si>
    <t>Krug Inc.- SA76C7224L3617R3601</t>
  </si>
  <si>
    <t>Krug Inc.- SA76C7224L3601R3601</t>
  </si>
  <si>
    <t>Krug Inc.- SA76C7224L3611R3601</t>
  </si>
  <si>
    <t>Krug Inc.- SA76C7224L3611R3611</t>
  </si>
  <si>
    <t>Krug Inc.- SA76C7224L3617R3611</t>
  </si>
  <si>
    <t>Krug Inc.- SA76C6624L3611R3011</t>
  </si>
  <si>
    <t>Krug Inc.- SA76C7220L63616R3601</t>
  </si>
  <si>
    <t>Krug Inc.- SA76C6020L3016R3017</t>
  </si>
  <si>
    <t>Krug Inc.-SA76C6020L3017R3016</t>
  </si>
  <si>
    <t>Krug Inc.- SA76C6020L3016R3016</t>
  </si>
  <si>
    <t>Krug Inc.- SA76C6020L3017R3016</t>
  </si>
  <si>
    <t>Krug Inc.- SA76C6020L3011R3016</t>
  </si>
  <si>
    <t>Krug Inc.- SA76C6020L3016R3001</t>
  </si>
  <si>
    <t>Krug Inc.- SA76C6020L3016R3011</t>
  </si>
  <si>
    <t>Krug Inc.- SA76C6620L3616R3017</t>
  </si>
  <si>
    <t>Krug Inc.- SA76C6620L3617R3016</t>
  </si>
  <si>
    <t>Krug Inc.- SA76C6620L3616R3016</t>
  </si>
  <si>
    <t>Krug Inc.- SA76C6620L3601R3016</t>
  </si>
  <si>
    <t>Krug Inc.- SA76C6620L3611R3016</t>
  </si>
  <si>
    <t>Krug Inc.- SA76C6620L3616R3001</t>
  </si>
  <si>
    <t>Krug Inc.- SA76C6620L3616R3011</t>
  </si>
  <si>
    <t>Krug Inc.- SA76C7220L3616R3617</t>
  </si>
  <si>
    <t>Krug Inc.- SA76C7220L3616R36316</t>
  </si>
  <si>
    <t>Krug Inc.- SA76C7220L3601R3616</t>
  </si>
  <si>
    <t>Krug Inc.- SA76C7220L3617R3616</t>
  </si>
  <si>
    <t>Krug Inc.- SA76C7220L3616R3611</t>
  </si>
  <si>
    <t>Krug Inc.- SA76C6024L3016R3017</t>
  </si>
  <si>
    <t>Krug Inc.- SA76C6024L3016R3016</t>
  </si>
  <si>
    <t>Krug Inc.- SA76C6024L3017R3016</t>
  </si>
  <si>
    <t>Krug Inc.- SA76C6024L3011R3016</t>
  </si>
  <si>
    <t>Krug Inc.- SA76C6024L3016R3001</t>
  </si>
  <si>
    <t>Krug Inc.- SA76C6024L3016R3011</t>
  </si>
  <si>
    <t>Krug Inc.- SA76C6624L3616R3017</t>
  </si>
  <si>
    <t>Krug Inc.- SA76C6624L3617R3016</t>
  </si>
  <si>
    <t>Krug Inc.- SA76C6624L3616R3016</t>
  </si>
  <si>
    <t>Krug Inc.- SA76C6624L3601R3016</t>
  </si>
  <si>
    <t>Krug Inc.- SA76C6624L3611R3016</t>
  </si>
  <si>
    <t>Krug Inc.- SA76C6624L3616R3001</t>
  </si>
  <si>
    <t>Krug Inc.- SA76C6624L3616R3011</t>
  </si>
  <si>
    <t>Krug Inc.- SA76C7224L3616R3617</t>
  </si>
  <si>
    <t>Krug Inc.- SA76C7224L3617R3616</t>
  </si>
  <si>
    <t>Krug Inc.- SA76C7224L3616R3616</t>
  </si>
  <si>
    <t>Krug Inc.- SA76C7224L3601R3616</t>
  </si>
  <si>
    <t>Krug Inc.- SA76C7224L3611R3616</t>
  </si>
  <si>
    <t>List Price with Greenguard</t>
  </si>
  <si>
    <t>Krug Inc.- SA76C6020L3001R3011</t>
  </si>
  <si>
    <t>Krug Inc.- SA76C7220L3601R3617</t>
  </si>
  <si>
    <t>Krug Inc.- SA76C6024L3001R3016</t>
  </si>
  <si>
    <t>Krug Inc.- SA76C6024L3001R3011</t>
  </si>
  <si>
    <t>Krug Inc.- SA76C6624L3611R3001</t>
  </si>
  <si>
    <t>Krug Inc.- SA76C7224L3601R3617</t>
  </si>
  <si>
    <t>Krug Inc.- SA76C7224L3616R3601</t>
  </si>
  <si>
    <t>Krug Inc.- SA76C60203L3016R3011</t>
  </si>
  <si>
    <t>Krug Inc.- SA76C66203L3616R3011</t>
  </si>
  <si>
    <t>Krug Inc.- SA76C66203L3611R3011</t>
  </si>
  <si>
    <t>Krug Inc.- SA76BN162424F</t>
  </si>
  <si>
    <t>Krug Inc.- SA76BN163023F</t>
  </si>
  <si>
    <t>SA Net pricing including 8% for Greenguard</t>
  </si>
  <si>
    <t>SA Net pricing including 11% for Greenguard</t>
  </si>
  <si>
    <t xml:space="preserve">ARTEMIS </t>
  </si>
  <si>
    <t>CREDENZAS</t>
  </si>
  <si>
    <t>ARTEMIS</t>
  </si>
  <si>
    <t>V2 TABLES</t>
  </si>
  <si>
    <t>REVO TABLES</t>
  </si>
  <si>
    <t>ARTEMIS BULLET DESK</t>
  </si>
  <si>
    <t>ARTEMIS DESK RUNOFF</t>
  </si>
  <si>
    <t>ARTEMIS OPEN DESKS</t>
  </si>
  <si>
    <t>ARTEMIS CREDENZA &amp; DESK SHELLS</t>
  </si>
  <si>
    <t>ARTEMIS MEETING TABLE</t>
  </si>
  <si>
    <t>ARTEMIS TABLE DESK</t>
  </si>
  <si>
    <t>MILLENNIUM MEETING TABLES</t>
  </si>
  <si>
    <t>76ST30202901</t>
  </si>
  <si>
    <t>76PFB16304F</t>
  </si>
  <si>
    <t>76MP161922F</t>
  </si>
  <si>
    <t>76WR24246614</t>
  </si>
  <si>
    <t>76WR36206602</t>
  </si>
  <si>
    <t>76WR36206628</t>
  </si>
  <si>
    <t>6801-36-36</t>
  </si>
  <si>
    <t>76TD6030</t>
  </si>
  <si>
    <t>76TD6036M</t>
  </si>
  <si>
    <t>76DB6630RV21S1</t>
  </si>
  <si>
    <t>76DR662403LGBV21</t>
  </si>
  <si>
    <t>76DQ7230RV21S1</t>
  </si>
  <si>
    <t>76SD7230X31</t>
  </si>
  <si>
    <t>76SC7224X41</t>
  </si>
  <si>
    <t>61THRT-4824X23</t>
  </si>
  <si>
    <t>59THRT4830CBF11</t>
  </si>
  <si>
    <t>FULL HEIGHT</t>
  </si>
  <si>
    <t>3/4 HEIGHT</t>
  </si>
  <si>
    <t>HUTCH</t>
  </si>
  <si>
    <t>OPEN</t>
  </si>
  <si>
    <t>SLIDING DOORS</t>
  </si>
  <si>
    <t>FLIP DOORS</t>
  </si>
  <si>
    <t>76DR782403RGBV21</t>
  </si>
  <si>
    <t>4FSPSOLGWV303054XKX</t>
  </si>
  <si>
    <t>30x30x54</t>
  </si>
  <si>
    <t>Krug Inc. - SA76WR303054-14/15</t>
  </si>
  <si>
    <t>5 Hi Wardrobe, 2 Files, 2 Closed Shelves with Wood Door</t>
  </si>
  <si>
    <t>30x24x54</t>
  </si>
  <si>
    <t>Krug Inc.- SA76WR302454-14/15</t>
  </si>
  <si>
    <t>4FSPSOLGWV242454XKX</t>
  </si>
  <si>
    <t>24x24x54</t>
  </si>
  <si>
    <t>Krug Inc.- SA76WR242454-14/15</t>
  </si>
  <si>
    <t xml:space="preserve">5 Hi Wardrobe, 2 Files, 2 Open Shelves </t>
  </si>
  <si>
    <t>Krug Inc.- SA76WR242454-27/28</t>
  </si>
  <si>
    <t>Krug Inc.- SA76WR302454-27/28</t>
  </si>
  <si>
    <t>Krug Inc.- SA76WR303054-27/28</t>
  </si>
  <si>
    <t>4FSPSOLGWV302454XSX</t>
  </si>
  <si>
    <t>4FSPSCLGWV303054XKX</t>
  </si>
  <si>
    <t>4FSPSCLGWV302454XKX</t>
  </si>
  <si>
    <t>4FSPSCLGWV242454XKX</t>
  </si>
  <si>
    <t>4FSFHTNCLWVWTRL60WY</t>
  </si>
  <si>
    <t>4FSFHTNCLWVWTRL66WY</t>
  </si>
  <si>
    <t>4FSFHTNCLWVWTRL72WY</t>
  </si>
  <si>
    <t>4FSFHTNCLWVWTRL78WY</t>
  </si>
  <si>
    <t>4FSFHTNCLWVWTRL84WY</t>
  </si>
  <si>
    <t>60x30-24</t>
  </si>
  <si>
    <t>66x30-24</t>
  </si>
  <si>
    <t>72x30-24</t>
  </si>
  <si>
    <t>78x30-24</t>
  </si>
  <si>
    <t>84x30-24</t>
  </si>
  <si>
    <t>Krug Inc.- SP76 - ENG QUOTES</t>
  </si>
  <si>
    <t>Visio Table with C-Legs, Wood Top, 1/2ht Wood Modesty Panel</t>
  </si>
  <si>
    <t>4FSFHTNCLWVLTRL60WY</t>
  </si>
  <si>
    <t>4FSFHTNCLWVLTRL66WY</t>
  </si>
  <si>
    <t>4FSFHTNCLWVLTRL72WY</t>
  </si>
  <si>
    <t>4FSFHTNCLWVLTRL78WY</t>
  </si>
  <si>
    <t>4FSFHTNCLWVLTRL84WY</t>
  </si>
  <si>
    <t>Visio Table with C-Legs, Wood Top, 1/2ht Laminate Modesty Panel</t>
  </si>
  <si>
    <t>Flat Cut Veneers/ Cherry, Maple, Walnut/ Standard Laminate Modesty Finish / Standard Grommet Location</t>
  </si>
  <si>
    <t>4FSFHTNPLWVWTRL60WY</t>
  </si>
  <si>
    <t>4FSFHTNPLWVWTRL66WY</t>
  </si>
  <si>
    <t>4FSFHTNPLWVWTRL72WY</t>
  </si>
  <si>
    <t>4FSFHTNPLWVWTRL78WY</t>
  </si>
  <si>
    <t>4FSFHTNPLWVWTRL84WY</t>
  </si>
  <si>
    <t>4FSFHTNPLWVLTRL60WY</t>
  </si>
  <si>
    <t>4FSFHTNPLWVLTRL66WY</t>
  </si>
  <si>
    <t>4FSFHTNPLWVLTRL72WY</t>
  </si>
  <si>
    <t>4FSFHTNPLWVLTRL78WY</t>
  </si>
  <si>
    <t>4FSFHTNPLWVLTRL84WY</t>
  </si>
  <si>
    <t>4FSFHDTCLWVW24L60WY</t>
  </si>
  <si>
    <t>D Desk W/ C- Legs and 1/2 Height Wood Floating Modesty Panel</t>
  </si>
  <si>
    <t>4FSFHDTCLWVW24L66WY</t>
  </si>
  <si>
    <t>4FSFHDTCLWVW24L72WY</t>
  </si>
  <si>
    <t>4FSFHDTCLWVW30L60WY</t>
  </si>
  <si>
    <t>4FSFHDTCLWVW30L66WY</t>
  </si>
  <si>
    <t>4FSFHDTCLWVW30L72WY</t>
  </si>
  <si>
    <t>4FSFHDTCLWVW36L60WY</t>
  </si>
  <si>
    <t>4FSFHDTCLWVW36L66WY</t>
  </si>
  <si>
    <t>4FSFHDTCLWVW36L72WY</t>
  </si>
  <si>
    <t>D Desk W/ C- Legs and 1/2 Height Laminate Floating Modesty Panel</t>
  </si>
  <si>
    <t>4FSFHDTCLWVL24L60WY</t>
  </si>
  <si>
    <t>4FSFHDTCLWVL24L66WY</t>
  </si>
  <si>
    <t>4FSFHDTCLWVL24L72WY</t>
  </si>
  <si>
    <t>4FSFHDTCLWVL30L60WY</t>
  </si>
  <si>
    <t>4FSFHDTCLWVL30L66WY</t>
  </si>
  <si>
    <t>4FSFHDTCLWVL30L72WY</t>
  </si>
  <si>
    <t>4FSFHDTCLWVL36L60WY</t>
  </si>
  <si>
    <t>4FSFHDTCLWVL36L66WY</t>
  </si>
  <si>
    <t>4FSFHDTCLWVL36L72WY</t>
  </si>
  <si>
    <t>4FSFHDTPLWVW24L60WY</t>
  </si>
  <si>
    <t>4FSFHDTPLWVW24L66WY</t>
  </si>
  <si>
    <t>4FSFHDTPLWVW24L72WY</t>
  </si>
  <si>
    <t>4FSFHDTPLWVW30L60WY</t>
  </si>
  <si>
    <t>4FSFHDTPLWVW30L66WY</t>
  </si>
  <si>
    <t>4FSFHDTPLWVW30L72WY</t>
  </si>
  <si>
    <t>4FSFHDTPLWVW36L60WY</t>
  </si>
  <si>
    <t>4FSFHDTPLWVW36L66WY</t>
  </si>
  <si>
    <t>4FSFHDTPLWVW36L72WY</t>
  </si>
  <si>
    <t>4FSFHDTPLWVL24L60WY</t>
  </si>
  <si>
    <t>4FSFHDTPLWVL24L66WY</t>
  </si>
  <si>
    <t>4FSFHDTPLWVL24L72WY</t>
  </si>
  <si>
    <t>4FSFHDTPLWVL30L60WY</t>
  </si>
  <si>
    <t>4FSFHDTPLWVL30L66WY</t>
  </si>
  <si>
    <t>4FSFHDTPLWVL30L72WY</t>
  </si>
  <si>
    <t>4FSFHDTPLWVL36L60WY</t>
  </si>
  <si>
    <t>4FSFHDTPLWVL36L66WY</t>
  </si>
  <si>
    <t>4FSFHDTPLWVL36L72WY</t>
  </si>
  <si>
    <t>D Desk W/ 4"Dia Post Legs and 1/2 Height Wood Floating Modesty Panel</t>
  </si>
  <si>
    <t>D Desk W/ 4"Dia Post Legs and 1/2 Height Laminate Floating Modesty Panel</t>
  </si>
  <si>
    <t>2021 list pricing</t>
  </si>
  <si>
    <t>2019 list pricing</t>
  </si>
  <si>
    <t>Visio Table with 4"Dia Post Legs, Wood Top, 1/2ht Wood Modesty Panel</t>
  </si>
  <si>
    <t>Visio Table with 4"Dia Post Legs, Wood Top, 1/2ht Laminate Modesty Panel</t>
  </si>
  <si>
    <t>76WR30306628</t>
  </si>
  <si>
    <r>
      <t xml:space="preserve">Rectangular Desk Runoffices W/ Wood Modesty Panel for 3/4 Ht Credenzas Gable </t>
    </r>
    <r>
      <rPr>
        <sz val="11"/>
        <color rgb="FFFF0000"/>
        <rFont val="Calibri"/>
        <family val="2"/>
        <scheme val="minor"/>
      </rPr>
      <t>or full desk ht return shell with modesty and gable</t>
    </r>
  </si>
  <si>
    <r>
      <t xml:space="preserve">Rectangular Desk Runoffices W/ Laminate Modesty Panel for 3/4 Ht Credenzas Gable </t>
    </r>
    <r>
      <rPr>
        <sz val="11"/>
        <color rgb="FFFF0000"/>
        <rFont val="Calibri"/>
        <family val="2"/>
        <scheme val="minor"/>
      </rPr>
      <t>or full desk ht return shell with modesty and gable</t>
    </r>
  </si>
  <si>
    <r>
      <t>Krug Inc.- SA76DR542403L/RGBV21</t>
    </r>
    <r>
      <rPr>
        <sz val="11"/>
        <color rgb="FFFF0000"/>
        <rFont val="Calibri"/>
        <family val="2"/>
        <scheme val="minor"/>
      </rPr>
      <t>*</t>
    </r>
  </si>
  <si>
    <r>
      <t>Krug Inc.- SA76DR602403L/RGBV21</t>
    </r>
    <r>
      <rPr>
        <sz val="11"/>
        <color rgb="FFFF0000"/>
        <rFont val="Calibri"/>
        <family val="2"/>
        <scheme val="minor"/>
      </rPr>
      <t>*</t>
    </r>
  </si>
  <si>
    <r>
      <t>Krug Inc.- SA76DR662403L/RGBV21</t>
    </r>
    <r>
      <rPr>
        <sz val="11"/>
        <color rgb="FFFF0000"/>
        <rFont val="Calibri"/>
        <family val="2"/>
        <scheme val="minor"/>
      </rPr>
      <t>*</t>
    </r>
  </si>
  <si>
    <r>
      <t>Krug Inc.- SA76DR722403L/RGBV21</t>
    </r>
    <r>
      <rPr>
        <sz val="11"/>
        <color rgb="FFFF0000"/>
        <rFont val="Calibri"/>
        <family val="2"/>
        <scheme val="minor"/>
      </rPr>
      <t>*</t>
    </r>
  </si>
  <si>
    <r>
      <t>Krug Inc.- SA76DR542403L/RGBV26</t>
    </r>
    <r>
      <rPr>
        <sz val="11"/>
        <color rgb="FFFF0000"/>
        <rFont val="Calibri"/>
        <family val="2"/>
        <scheme val="minor"/>
      </rPr>
      <t>*</t>
    </r>
  </si>
  <si>
    <r>
      <t>Krug Inc.- SA76DR602403L/RGBV26</t>
    </r>
    <r>
      <rPr>
        <sz val="11"/>
        <color rgb="FFFF0000"/>
        <rFont val="Calibri"/>
        <family val="2"/>
        <scheme val="minor"/>
      </rPr>
      <t>*</t>
    </r>
  </si>
  <si>
    <r>
      <t>Krug Inc.- SA76DR662403L/RGBV26</t>
    </r>
    <r>
      <rPr>
        <sz val="11"/>
        <color rgb="FFFF0000"/>
        <rFont val="Calibri"/>
        <family val="2"/>
        <scheme val="minor"/>
      </rPr>
      <t>*</t>
    </r>
  </si>
  <si>
    <r>
      <t>Krug Inc.- SA76DR722403L/RGBV26</t>
    </r>
    <r>
      <rPr>
        <sz val="11"/>
        <color rgb="FFFF0000"/>
        <rFont val="Calibri"/>
        <family val="2"/>
        <scheme val="minor"/>
      </rPr>
      <t>*</t>
    </r>
  </si>
  <si>
    <t>Krug Inc.- SA76MPU161922F</t>
  </si>
  <si>
    <t>Krug Inc.- SA76MPU162422F</t>
  </si>
  <si>
    <t>Mobile BF with Cushion</t>
  </si>
  <si>
    <t>Flat Cut Veneers/ Cherry, Maple, Walnut/ Std Drawer Lock, Gr 1 Fabric</t>
  </si>
  <si>
    <t xml:space="preserve">Modular Pedestal for shell units File/ File </t>
  </si>
  <si>
    <t xml:space="preserve">Modular Pedestal for shell units File/File </t>
  </si>
  <si>
    <t>Krug Inc.- SA76P16284F</t>
  </si>
  <si>
    <t>16x28x28.5</t>
  </si>
  <si>
    <t>Krug Inc.- SA76P16284D</t>
  </si>
  <si>
    <t>16x18x28.5</t>
  </si>
  <si>
    <t>Krug Inc.- SA76P16184D</t>
  </si>
  <si>
    <t xml:space="preserve">Modular Ped for shell units Box/Box/ File </t>
  </si>
  <si>
    <t xml:space="preserve">2 Hi Storage Unit Lateral File </t>
  </si>
  <si>
    <t>2022 list pricing</t>
  </si>
  <si>
    <t>2023 SA Ceiling Price</t>
  </si>
  <si>
    <t>2023 List Price</t>
  </si>
  <si>
    <t xml:space="preserve"> 2022 list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</si>
</sst>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$&quot;* #,##0.00_-;\-&quot;$&quot;* #,##0.00_-;_-&quot;$&quot;* &quot;-&quot;??_-;_-@_-"/>
    <numFmt numFmtId="165" formatCode="&quot;$&quot;#,##0.0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ourier New"/>
      <family val="3"/>
    </font>
    <font>
      <sz val="11"/>
      <name val="Calibri"/>
      <family val="2"/>
      <scheme val="minor"/>
    </font>
    <font>
      <sz val="11"/>
      <name val="Courier New"/>
      <family val="3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0" fillId="2" borderId="1" xfId="4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165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5" fontId="5" fillId="2" borderId="1" xfId="4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165" fontId="0" fillId="2" borderId="1" xfId="4" applyNumberFormat="1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4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Border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0" fillId="2" borderId="3" xfId="4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 applyProtection="1">
      <alignment vertical="center" wrapText="1"/>
      <protection hidden="1"/>
    </xf>
    <xf numFmtId="165" fontId="0" fillId="0" borderId="1" xfId="0" applyNumberFormat="1" applyBorder="1"/>
    <xf numFmtId="0" fontId="0" fillId="0" borderId="1" xfId="0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Protection="1">
      <protection locked="0"/>
    </xf>
    <xf numFmtId="165" fontId="0" fillId="0" borderId="0" xfId="0" applyNumberFormat="1"/>
    <xf numFmtId="164" fontId="0" fillId="0" borderId="0" xfId="4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/>
    <xf numFmtId="0" fontId="5" fillId="3" borderId="1" xfId="0" applyFont="1" applyFill="1" applyBorder="1" applyAlignment="1" applyProtection="1">
      <alignment horizontal="left"/>
      <protection locked="0"/>
    </xf>
    <xf numFmtId="165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165" fontId="5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165" fontId="0" fillId="3" borderId="3" xfId="4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165" fontId="0" fillId="3" borderId="1" xfId="4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vertical="center" wrapText="1"/>
      <protection hidden="1"/>
    </xf>
    <xf numFmtId="0" fontId="2" fillId="3" borderId="1" xfId="0" applyFont="1" applyFill="1" applyBorder="1" applyAlignment="1">
      <alignment horizontal="left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0" borderId="4" xfId="0" applyFont="1" applyBorder="1"/>
    <xf numFmtId="0" fontId="0" fillId="0" borderId="4" xfId="0" applyBorder="1"/>
    <xf numFmtId="0" fontId="0" fillId="3" borderId="4" xfId="0" applyFill="1" applyBorder="1"/>
    <xf numFmtId="0" fontId="0" fillId="0" borderId="4" xfId="0" applyBorder="1" applyAlignment="1">
      <alignment horizontal="right"/>
    </xf>
    <xf numFmtId="0" fontId="5" fillId="2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3" borderId="6" xfId="0" applyFont="1" applyFill="1" applyBorder="1" applyAlignment="1">
      <alignment vertical="center"/>
    </xf>
    <xf numFmtId="165" fontId="0" fillId="4" borderId="1" xfId="0" applyNumberFormat="1" applyFill="1" applyBorder="1"/>
    <xf numFmtId="165" fontId="5" fillId="3" borderId="2" xfId="0" applyNumberFormat="1" applyFont="1" applyFill="1" applyBorder="1" applyAlignment="1">
      <alignment horizontal="center"/>
    </xf>
    <xf numFmtId="166" fontId="0" fillId="2" borderId="1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0" fillId="0" borderId="1" xfId="0" applyNumberFormat="1" applyFill="1" applyBorder="1"/>
    <xf numFmtId="0" fontId="2" fillId="0" borderId="2" xfId="0" applyFont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3" borderId="1" xfId="4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5" fillId="0" borderId="4" xfId="0" applyFont="1" applyFill="1" applyBorder="1"/>
    <xf numFmtId="0" fontId="0" fillId="0" borderId="4" xfId="0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165" fontId="0" fillId="0" borderId="1" xfId="4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6" fontId="0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166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/>
    <xf numFmtId="0" fontId="5" fillId="0" borderId="0" xfId="0" applyFont="1" applyFill="1"/>
    <xf numFmtId="0" fontId="6" fillId="0" borderId="5" xfId="0" applyFont="1" applyFill="1" applyBorder="1"/>
    <xf numFmtId="0" fontId="0" fillId="0" borderId="1" xfId="0" applyFill="1" applyBorder="1" applyAlignment="1" applyProtection="1">
      <alignment horizontal="left"/>
      <protection locked="0"/>
    </xf>
    <xf numFmtId="166" fontId="0" fillId="0" borderId="1" xfId="0" applyNumberFormat="1" applyFill="1" applyBorder="1" applyAlignment="1">
      <alignment horizontal="center"/>
    </xf>
    <xf numFmtId="0" fontId="5" fillId="0" borderId="1" xfId="0" applyFont="1" applyBorder="1"/>
    <xf numFmtId="166" fontId="0" fillId="0" borderId="1" xfId="0" applyNumberFormat="1" applyBorder="1"/>
    <xf numFmtId="166" fontId="0" fillId="0" borderId="0" xfId="0" applyNumberFormat="1"/>
    <xf numFmtId="166" fontId="0" fillId="3" borderId="1" xfId="0" applyNumberFormat="1" applyFill="1" applyBorder="1"/>
    <xf numFmtId="0" fontId="0" fillId="0" borderId="0" xfId="0" applyBorder="1"/>
    <xf numFmtId="166" fontId="0" fillId="0" borderId="3" xfId="0" applyNumberFormat="1" applyBorder="1"/>
    <xf numFmtId="166" fontId="0" fillId="3" borderId="3" xfId="0" applyNumberFormat="1" applyFill="1" applyBorder="1"/>
  </cellXfs>
  <cellStyles count="5">
    <cellStyle name="Currency" xfId="4" builtinId="4"/>
    <cellStyle name="Currency 2" xfId="2" xr:uid="{00000000-0005-0000-0000-000001000000}"/>
    <cellStyle name="Currency 3" xfId="3" xr:uid="{00000000-0005-0000-0000-000002000000}"/>
    <cellStyle name="Normal" xfId="0" builtinId="0"/>
    <cellStyle name="Normal 2" xfId="1" xr:uid="{00000000-0005-0000-0000-000004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31.png"/><Relationship Id="rId18" Type="http://schemas.openxmlformats.org/officeDocument/2006/relationships/image" Target="../media/image36.png"/><Relationship Id="rId3" Type="http://schemas.openxmlformats.org/officeDocument/2006/relationships/image" Target="../media/image21.png"/><Relationship Id="rId21" Type="http://schemas.openxmlformats.org/officeDocument/2006/relationships/image" Target="../media/image39.pn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17" Type="http://schemas.openxmlformats.org/officeDocument/2006/relationships/image" Target="../media/image35.png"/><Relationship Id="rId2" Type="http://schemas.openxmlformats.org/officeDocument/2006/relationships/image" Target="../media/image20.png"/><Relationship Id="rId16" Type="http://schemas.openxmlformats.org/officeDocument/2006/relationships/image" Target="../media/image34.png"/><Relationship Id="rId20" Type="http://schemas.openxmlformats.org/officeDocument/2006/relationships/image" Target="../media/image38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5" Type="http://schemas.openxmlformats.org/officeDocument/2006/relationships/image" Target="../media/image33.png"/><Relationship Id="rId10" Type="http://schemas.openxmlformats.org/officeDocument/2006/relationships/image" Target="../media/image28.png"/><Relationship Id="rId19" Type="http://schemas.openxmlformats.org/officeDocument/2006/relationships/image" Target="../media/image37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32.png"/><Relationship Id="rId22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</xdr:row>
      <xdr:rowOff>161925</xdr:rowOff>
    </xdr:from>
    <xdr:to>
      <xdr:col>0</xdr:col>
      <xdr:colOff>1771443</xdr:colOff>
      <xdr:row>11</xdr:row>
      <xdr:rowOff>104615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E7B10A-9CD4-4265-9BB4-1915AAAE0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09675"/>
          <a:ext cx="1657143" cy="1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28</xdr:row>
      <xdr:rowOff>57150</xdr:rowOff>
    </xdr:from>
    <xdr:to>
      <xdr:col>0</xdr:col>
      <xdr:colOff>1917824</xdr:colOff>
      <xdr:row>35</xdr:row>
      <xdr:rowOff>171109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D3E35D-3243-4A83-95FD-61CEB1E1B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3390900"/>
          <a:ext cx="1832099" cy="144745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414</xdr:row>
      <xdr:rowOff>0</xdr:rowOff>
    </xdr:from>
    <xdr:to>
      <xdr:col>0</xdr:col>
      <xdr:colOff>1985953</xdr:colOff>
      <xdr:row>421</xdr:row>
      <xdr:rowOff>190161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05FF45-2244-42F6-A2C9-9A8843AA7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41205149"/>
          <a:ext cx="1919278" cy="152366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358</xdr:row>
      <xdr:rowOff>114300</xdr:rowOff>
    </xdr:from>
    <xdr:to>
      <xdr:col>0</xdr:col>
      <xdr:colOff>2019300</xdr:colOff>
      <xdr:row>368</xdr:row>
      <xdr:rowOff>44186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7070AF-5D2A-4990-80AC-1792FF2B0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" y="35861625"/>
          <a:ext cx="1885950" cy="18348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302</xdr:row>
      <xdr:rowOff>28575</xdr:rowOff>
    </xdr:from>
    <xdr:to>
      <xdr:col>0</xdr:col>
      <xdr:colOff>1913952</xdr:colOff>
      <xdr:row>310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FE988F1-3EDC-4D7E-A1E7-E0BAD40C8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0222825"/>
          <a:ext cx="1913952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38100</xdr:rowOff>
    </xdr:from>
    <xdr:to>
      <xdr:col>0</xdr:col>
      <xdr:colOff>1828571</xdr:colOff>
      <xdr:row>201</xdr:row>
      <xdr:rowOff>28410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0CDB1C4-6BBF-48B0-A62C-60B3327DF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564350"/>
          <a:ext cx="1828571" cy="1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224</xdr:row>
      <xdr:rowOff>95250</xdr:rowOff>
    </xdr:from>
    <xdr:to>
      <xdr:col>0</xdr:col>
      <xdr:colOff>1942873</xdr:colOff>
      <xdr:row>231</xdr:row>
      <xdr:rowOff>56988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234C037-E5E6-4A6D-B041-B155299A4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825" y="22479000"/>
          <a:ext cx="1819048" cy="12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252</xdr:row>
      <xdr:rowOff>114300</xdr:rowOff>
    </xdr:from>
    <xdr:to>
      <xdr:col>0</xdr:col>
      <xdr:colOff>1923826</xdr:colOff>
      <xdr:row>260</xdr:row>
      <xdr:rowOff>18871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4C985A3-CA24-4913-9F9D-7FB84C36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3350" y="25165050"/>
          <a:ext cx="1790476" cy="14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278</xdr:row>
      <xdr:rowOff>171450</xdr:rowOff>
    </xdr:from>
    <xdr:to>
      <xdr:col>0</xdr:col>
      <xdr:colOff>1942857</xdr:colOff>
      <xdr:row>287</xdr:row>
      <xdr:rowOff>123617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C901B85-090A-4778-ACCA-267734BC3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7698700"/>
          <a:ext cx="1942857" cy="1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52</xdr:row>
      <xdr:rowOff>28575</xdr:rowOff>
    </xdr:from>
    <xdr:to>
      <xdr:col>0</xdr:col>
      <xdr:colOff>1647648</xdr:colOff>
      <xdr:row>57</xdr:row>
      <xdr:rowOff>142739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ED46E59-4476-4D34-A028-E85B910D0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8600" y="5648325"/>
          <a:ext cx="1419048" cy="10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68</xdr:row>
      <xdr:rowOff>104775</xdr:rowOff>
    </xdr:from>
    <xdr:to>
      <xdr:col>0</xdr:col>
      <xdr:colOff>1733355</xdr:colOff>
      <xdr:row>73</xdr:row>
      <xdr:rowOff>161787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2972930-38A1-465C-B1BF-1D0099697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1450" y="7248525"/>
          <a:ext cx="1561905" cy="1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57150</xdr:rowOff>
    </xdr:from>
    <xdr:to>
      <xdr:col>0</xdr:col>
      <xdr:colOff>2047619</xdr:colOff>
      <xdr:row>89</xdr:row>
      <xdr:rowOff>180840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9B36D66-2C65-46FB-883F-B72315CEC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8724900"/>
          <a:ext cx="2047619" cy="10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4</xdr:row>
      <xdr:rowOff>9526</xdr:rowOff>
    </xdr:from>
    <xdr:to>
      <xdr:col>0</xdr:col>
      <xdr:colOff>857251</xdr:colOff>
      <xdr:row>8</xdr:row>
      <xdr:rowOff>111834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024FD9-1161-4521-82B1-24AC1A06B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1057276"/>
          <a:ext cx="704850" cy="864308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10</xdr:row>
      <xdr:rowOff>19051</xdr:rowOff>
    </xdr:from>
    <xdr:to>
      <xdr:col>0</xdr:col>
      <xdr:colOff>1543050</xdr:colOff>
      <xdr:row>14</xdr:row>
      <xdr:rowOff>128123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7DEEE3-D3EC-4465-90DF-E3D0FDD70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1638301"/>
          <a:ext cx="676275" cy="87107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18</xdr:row>
      <xdr:rowOff>19050</xdr:rowOff>
    </xdr:from>
    <xdr:to>
      <xdr:col>0</xdr:col>
      <xdr:colOff>872796</xdr:colOff>
      <xdr:row>22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C5B843-FAEF-4FF9-A57B-431FFDBFA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1" y="2400300"/>
          <a:ext cx="81564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32</xdr:row>
      <xdr:rowOff>85725</xdr:rowOff>
    </xdr:from>
    <xdr:to>
      <xdr:col>0</xdr:col>
      <xdr:colOff>923925</xdr:colOff>
      <xdr:row>40</xdr:row>
      <xdr:rowOff>59871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32F3A4-F50C-462C-A275-DA28453D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3800475"/>
          <a:ext cx="885825" cy="149814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60</xdr:row>
      <xdr:rowOff>19050</xdr:rowOff>
    </xdr:from>
    <xdr:to>
      <xdr:col>0</xdr:col>
      <xdr:colOff>876300</xdr:colOff>
      <xdr:row>66</xdr:row>
      <xdr:rowOff>126207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DED62E3-EE24-4866-A12A-0ECD379A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775" y="5448300"/>
          <a:ext cx="771525" cy="125015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46</xdr:row>
      <xdr:rowOff>95250</xdr:rowOff>
    </xdr:from>
    <xdr:to>
      <xdr:col>0</xdr:col>
      <xdr:colOff>1876425</xdr:colOff>
      <xdr:row>55</xdr:row>
      <xdr:rowOff>131641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D85EC05-CC61-4E2E-97CD-D367BABD0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7250" y="4572000"/>
          <a:ext cx="1019175" cy="17508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106</xdr:row>
      <xdr:rowOff>114300</xdr:rowOff>
    </xdr:from>
    <xdr:to>
      <xdr:col>0</xdr:col>
      <xdr:colOff>1798213</xdr:colOff>
      <xdr:row>113</xdr:row>
      <xdr:rowOff>56999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26AC7D-B9B6-46A2-B745-406DA69A0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0993100"/>
          <a:ext cx="1788688" cy="127619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88</xdr:row>
      <xdr:rowOff>95250</xdr:rowOff>
    </xdr:from>
    <xdr:to>
      <xdr:col>0</xdr:col>
      <xdr:colOff>1780956</xdr:colOff>
      <xdr:row>95</xdr:row>
      <xdr:rowOff>18893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5B3D6E-97C5-4352-80FF-0AAAF6D9A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6954500"/>
          <a:ext cx="1752381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46</xdr:row>
      <xdr:rowOff>19049</xdr:rowOff>
    </xdr:from>
    <xdr:to>
      <xdr:col>0</xdr:col>
      <xdr:colOff>2066924</xdr:colOff>
      <xdr:row>54</xdr:row>
      <xdr:rowOff>127354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76A751-F20C-43BB-8880-513776D00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9067799"/>
          <a:ext cx="1838324" cy="1632305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55</xdr:row>
      <xdr:rowOff>38100</xdr:rowOff>
    </xdr:from>
    <xdr:to>
      <xdr:col>0</xdr:col>
      <xdr:colOff>1895304</xdr:colOff>
      <xdr:row>65</xdr:row>
      <xdr:rowOff>85481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C366F8-7FD5-4852-AB51-3836DE6F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10801350"/>
          <a:ext cx="1371429" cy="1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8</xdr:row>
      <xdr:rowOff>9525</xdr:rowOff>
    </xdr:from>
    <xdr:to>
      <xdr:col>0</xdr:col>
      <xdr:colOff>1914315</xdr:colOff>
      <xdr:row>15</xdr:row>
      <xdr:rowOff>161739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968F88C-10C2-4779-93AD-CAE4A2AD7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" y="2219325"/>
          <a:ext cx="1676190" cy="14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17</xdr:row>
      <xdr:rowOff>19050</xdr:rowOff>
    </xdr:from>
    <xdr:to>
      <xdr:col>0</xdr:col>
      <xdr:colOff>1876254</xdr:colOff>
      <xdr:row>25</xdr:row>
      <xdr:rowOff>85526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1442BB8-EA0D-48B7-9E1D-58FA7C5A6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4825" y="3733800"/>
          <a:ext cx="1371429" cy="15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314326</xdr:colOff>
      <xdr:row>27</xdr:row>
      <xdr:rowOff>38100</xdr:rowOff>
    </xdr:from>
    <xdr:to>
      <xdr:col>0</xdr:col>
      <xdr:colOff>1971246</xdr:colOff>
      <xdr:row>36</xdr:row>
      <xdr:rowOff>190171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3C319EF-40DA-4A78-9B3B-859083D0B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326" y="5657850"/>
          <a:ext cx="1656920" cy="186657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126</xdr:row>
      <xdr:rowOff>152400</xdr:rowOff>
    </xdr:from>
    <xdr:to>
      <xdr:col>0</xdr:col>
      <xdr:colOff>2338856</xdr:colOff>
      <xdr:row>134</xdr:row>
      <xdr:rowOff>56859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238A437-2C8B-4034-B015-7D5086F84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00" y="24841200"/>
          <a:ext cx="2300756" cy="142845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150</xdr:row>
      <xdr:rowOff>0</xdr:rowOff>
    </xdr:from>
    <xdr:to>
      <xdr:col>0</xdr:col>
      <xdr:colOff>2324552</xdr:colOff>
      <xdr:row>156</xdr:row>
      <xdr:rowOff>123567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42C6B69-A814-4323-A193-CEB8B24E2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050" y="28860750"/>
          <a:ext cx="2305502" cy="1266567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213</xdr:row>
      <xdr:rowOff>19050</xdr:rowOff>
    </xdr:from>
    <xdr:to>
      <xdr:col>0</xdr:col>
      <xdr:colOff>2028599</xdr:colOff>
      <xdr:row>220</xdr:row>
      <xdr:rowOff>28407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6FE94D1-51B7-4D15-B0E6-BA0ADAA5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19075" y="36690300"/>
          <a:ext cx="1809524" cy="13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268</xdr:row>
      <xdr:rowOff>33924</xdr:rowOff>
    </xdr:from>
    <xdr:to>
      <xdr:col>0</xdr:col>
      <xdr:colOff>1123951</xdr:colOff>
      <xdr:row>270</xdr:row>
      <xdr:rowOff>361597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927A61-7C23-4F8D-BD72-4D4767B3B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" y="44153724"/>
          <a:ext cx="1123950" cy="112777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303</xdr:row>
      <xdr:rowOff>28575</xdr:rowOff>
    </xdr:from>
    <xdr:to>
      <xdr:col>0</xdr:col>
      <xdr:colOff>1158008</xdr:colOff>
      <xdr:row>308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B5C79B6-3667-4518-8FD5-166134D03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6675" y="51549300"/>
          <a:ext cx="1091333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286</xdr:row>
      <xdr:rowOff>104775</xdr:rowOff>
    </xdr:from>
    <xdr:to>
      <xdr:col>0</xdr:col>
      <xdr:colOff>2210156</xdr:colOff>
      <xdr:row>294</xdr:row>
      <xdr:rowOff>28273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752DE56-ED04-480C-BF2A-0DEAB7489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23850" y="48387000"/>
          <a:ext cx="1886306" cy="1447498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272</xdr:row>
      <xdr:rowOff>92720</xdr:rowOff>
    </xdr:from>
    <xdr:to>
      <xdr:col>0</xdr:col>
      <xdr:colOff>2076450</xdr:colOff>
      <xdr:row>281</xdr:row>
      <xdr:rowOff>9183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4220161-3EBD-4EA9-BDAD-144CC7BA0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14325" y="45707945"/>
          <a:ext cx="1762125" cy="163096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158</xdr:row>
      <xdr:rowOff>142875</xdr:rowOff>
    </xdr:from>
    <xdr:to>
      <xdr:col>0</xdr:col>
      <xdr:colOff>1190485</xdr:colOff>
      <xdr:row>165</xdr:row>
      <xdr:rowOff>133185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1C14B6-B719-401A-9EEA-3D88D4CC0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6675" y="30927675"/>
          <a:ext cx="1123810" cy="1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223</xdr:row>
      <xdr:rowOff>0</xdr:rowOff>
    </xdr:from>
    <xdr:to>
      <xdr:col>0</xdr:col>
      <xdr:colOff>1209535</xdr:colOff>
      <xdr:row>229</xdr:row>
      <xdr:rowOff>180810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E4A1054-0AAF-42E0-9276-2DF869C0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5725" y="36309300"/>
          <a:ext cx="1123810" cy="1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1314450</xdr:colOff>
      <xdr:row>222</xdr:row>
      <xdr:rowOff>47625</xdr:rowOff>
    </xdr:from>
    <xdr:to>
      <xdr:col>0</xdr:col>
      <xdr:colOff>2219325</xdr:colOff>
      <xdr:row>227</xdr:row>
      <xdr:rowOff>159258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D729D03-0BC2-44CF-8EA0-283E47C58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14450" y="36166425"/>
          <a:ext cx="904875" cy="1064133"/>
        </a:xfrm>
        <a:prstGeom prst="rect">
          <a:avLst/>
        </a:prstGeom>
      </xdr:spPr>
    </xdr:pic>
    <xdr:clientData/>
  </xdr:twoCellAnchor>
  <xdr:twoCellAnchor editAs="oneCell">
    <xdr:from>
      <xdr:col>0</xdr:col>
      <xdr:colOff>1323975</xdr:colOff>
      <xdr:row>136</xdr:row>
      <xdr:rowOff>85725</xdr:rowOff>
    </xdr:from>
    <xdr:to>
      <xdr:col>0</xdr:col>
      <xdr:colOff>2228850</xdr:colOff>
      <xdr:row>142</xdr:row>
      <xdr:rowOff>6858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4DCB1B0-2291-4865-BFCD-3B8881552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23975" y="26679525"/>
          <a:ext cx="904875" cy="106413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136</xdr:row>
      <xdr:rowOff>95250</xdr:rowOff>
    </xdr:from>
    <xdr:to>
      <xdr:col>0</xdr:col>
      <xdr:colOff>1247635</xdr:colOff>
      <xdr:row>143</xdr:row>
      <xdr:rowOff>85560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540400B-67ED-4539-888E-8E7A38C31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3825" y="26689050"/>
          <a:ext cx="1123810" cy="1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819150</xdr:colOff>
      <xdr:row>97</xdr:row>
      <xdr:rowOff>38100</xdr:rowOff>
    </xdr:from>
    <xdr:to>
      <xdr:col>0</xdr:col>
      <xdr:colOff>2000102</xdr:colOff>
      <xdr:row>103</xdr:row>
      <xdr:rowOff>180814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3B0F507-54DA-40A6-BF4D-7419227E5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19150" y="19202400"/>
          <a:ext cx="1180952" cy="12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1219200</xdr:colOff>
      <xdr:row>259</xdr:row>
      <xdr:rowOff>189223</xdr:rowOff>
    </xdr:from>
    <xdr:to>
      <xdr:col>0</xdr:col>
      <xdr:colOff>2257425</xdr:colOff>
      <xdr:row>265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3A0AF7-0B92-4827-B29A-631B2658F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219200" y="50214523"/>
          <a:ext cx="1038225" cy="112522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246</xdr:row>
      <xdr:rowOff>66675</xdr:rowOff>
    </xdr:from>
    <xdr:to>
      <xdr:col>0</xdr:col>
      <xdr:colOff>1756192</xdr:colOff>
      <xdr:row>251</xdr:row>
      <xdr:rowOff>28271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FAA3FDC-83A5-41C5-BB24-02C9937AF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5726" y="47615475"/>
          <a:ext cx="1670466" cy="91409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252</xdr:row>
      <xdr:rowOff>161925</xdr:rowOff>
    </xdr:from>
    <xdr:to>
      <xdr:col>0</xdr:col>
      <xdr:colOff>1257160</xdr:colOff>
      <xdr:row>259</xdr:row>
      <xdr:rowOff>152235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619B9BA-9BF4-4088-9958-C8352951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3350" y="48853725"/>
          <a:ext cx="1123810" cy="1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234</xdr:row>
      <xdr:rowOff>32884</xdr:rowOff>
    </xdr:from>
    <xdr:to>
      <xdr:col>0</xdr:col>
      <xdr:colOff>1828801</xdr:colOff>
      <xdr:row>239</xdr:row>
      <xdr:rowOff>104101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ED1629E-6F08-4DF9-801D-60B179F7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57201" y="45295684"/>
          <a:ext cx="1371600" cy="1023717"/>
        </a:xfrm>
        <a:prstGeom prst="rect">
          <a:avLst/>
        </a:prstGeom>
      </xdr:spPr>
    </xdr:pic>
    <xdr:clientData/>
  </xdr:twoCellAnchor>
  <xdr:twoCellAnchor editAs="oneCell">
    <xdr:from>
      <xdr:col>0</xdr:col>
      <xdr:colOff>1360848</xdr:colOff>
      <xdr:row>251</xdr:row>
      <xdr:rowOff>161925</xdr:rowOff>
    </xdr:from>
    <xdr:to>
      <xdr:col>0</xdr:col>
      <xdr:colOff>2173243</xdr:colOff>
      <xdr:row>257</xdr:row>
      <xdr:rowOff>152400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1B492C3E-3A22-41FB-AE1A-258CEB38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60848" y="48663225"/>
          <a:ext cx="812395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177</xdr:row>
      <xdr:rowOff>9526</xdr:rowOff>
    </xdr:from>
    <xdr:to>
      <xdr:col>0</xdr:col>
      <xdr:colOff>1920242</xdr:colOff>
      <xdr:row>181</xdr:row>
      <xdr:rowOff>171450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6631C690-24BF-4A53-A6F4-11A0AC5B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85750" y="34413826"/>
          <a:ext cx="1634492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1304925</xdr:colOff>
      <xdr:row>194</xdr:row>
      <xdr:rowOff>160648</xdr:rowOff>
    </xdr:from>
    <xdr:to>
      <xdr:col>0</xdr:col>
      <xdr:colOff>2343150</xdr:colOff>
      <xdr:row>200</xdr:row>
      <xdr:rowOff>142875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23C3502-86E2-47A0-8203-2B8D1C83F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304925" y="37803448"/>
          <a:ext cx="1038225" cy="112522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189</xdr:row>
      <xdr:rowOff>38100</xdr:rowOff>
    </xdr:from>
    <xdr:to>
      <xdr:col>0</xdr:col>
      <xdr:colOff>1238110</xdr:colOff>
      <xdr:row>196</xdr:row>
      <xdr:rowOff>28410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3D4ABBCA-5136-4A9D-8AD7-009C297B7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4300" y="36728400"/>
          <a:ext cx="1123810" cy="1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1333500</xdr:colOff>
      <xdr:row>183</xdr:row>
      <xdr:rowOff>152400</xdr:rowOff>
    </xdr:from>
    <xdr:to>
      <xdr:col>0</xdr:col>
      <xdr:colOff>2145895</xdr:colOff>
      <xdr:row>189</xdr:row>
      <xdr:rowOff>142875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5CF5669-2F79-47C0-9C95-F42758896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33500" y="35699700"/>
          <a:ext cx="81239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1"/>
  <sheetViews>
    <sheetView topLeftCell="D1" zoomScaleNormal="100" workbookViewId="0">
      <pane ySplit="1" topLeftCell="A2" activePane="bottomLeft" state="frozen"/>
      <selection pane="bottomLeft" activeCell="L18" sqref="L18"/>
    </sheetView>
  </sheetViews>
  <sheetFormatPr defaultRowHeight="15" x14ac:dyDescent="0.25"/>
  <cols>
    <col min="1" max="1" width="33.42578125" customWidth="1"/>
    <col min="2" max="2" width="32.7109375" customWidth="1"/>
    <col min="3" max="3" width="54.28515625" customWidth="1"/>
    <col min="4" max="4" width="25" customWidth="1"/>
    <col min="5" max="5" width="35.42578125" style="34" customWidth="1"/>
    <col min="6" max="6" width="65.7109375" customWidth="1"/>
    <col min="7" max="7" width="18.28515625" hidden="1" customWidth="1"/>
    <col min="8" max="8" width="0.140625" style="11" hidden="1" customWidth="1"/>
    <col min="9" max="9" width="23.7109375" style="11" hidden="1" customWidth="1"/>
    <col min="10" max="10" width="23.7109375" style="11" customWidth="1"/>
    <col min="11" max="11" width="14.85546875" customWidth="1"/>
    <col min="12" max="12" width="24.140625" customWidth="1"/>
  </cols>
  <sheetData>
    <row r="1" spans="1:13" ht="67.5" customHeight="1" x14ac:dyDescent="0.25">
      <c r="A1" s="41" t="s">
        <v>1171</v>
      </c>
      <c r="B1" s="4" t="s">
        <v>3</v>
      </c>
      <c r="C1" s="4" t="s">
        <v>0</v>
      </c>
      <c r="D1" s="4" t="s">
        <v>253</v>
      </c>
      <c r="E1" s="32" t="s">
        <v>1</v>
      </c>
      <c r="F1" s="4" t="s">
        <v>2</v>
      </c>
      <c r="G1" s="79" t="s">
        <v>1293</v>
      </c>
      <c r="H1" s="79" t="s">
        <v>1292</v>
      </c>
      <c r="I1" s="79" t="s">
        <v>1320</v>
      </c>
      <c r="J1" s="79" t="s">
        <v>1322</v>
      </c>
      <c r="K1" s="29" t="s">
        <v>1156</v>
      </c>
      <c r="L1" s="77" t="s">
        <v>1321</v>
      </c>
    </row>
    <row r="2" spans="1:13" s="46" customFormat="1" ht="17.25" customHeight="1" x14ac:dyDescent="0.25">
      <c r="A2" s="70" t="s">
        <v>1199</v>
      </c>
      <c r="B2" s="43" t="s">
        <v>1172</v>
      </c>
      <c r="C2" s="68"/>
      <c r="D2" s="68"/>
      <c r="E2" s="68"/>
      <c r="F2" s="68"/>
      <c r="G2" s="68"/>
      <c r="H2" s="73"/>
      <c r="I2" s="73"/>
      <c r="J2" s="73"/>
      <c r="K2" s="69"/>
      <c r="L2" s="44"/>
    </row>
    <row r="3" spans="1:13" x14ac:dyDescent="0.25">
      <c r="A3" s="9"/>
      <c r="B3" s="10" t="s">
        <v>4</v>
      </c>
      <c r="C3" s="1" t="s">
        <v>111</v>
      </c>
      <c r="D3" s="5" t="s">
        <v>254</v>
      </c>
      <c r="E3" s="33" t="s">
        <v>1074</v>
      </c>
      <c r="F3" s="12" t="s">
        <v>102</v>
      </c>
      <c r="G3" s="6">
        <v>2648</v>
      </c>
      <c r="H3" s="80">
        <f>G3*1.05</f>
        <v>2780.4</v>
      </c>
      <c r="I3" s="80">
        <f>H3*1.05</f>
        <v>2919.42</v>
      </c>
      <c r="J3" s="80">
        <f>I3*1.08</f>
        <v>3152.9736000000003</v>
      </c>
      <c r="K3" s="109">
        <f>J3*1.08</f>
        <v>3405.2114880000004</v>
      </c>
      <c r="L3" s="30">
        <f>K3*0.578</f>
        <v>1968.2122400640001</v>
      </c>
      <c r="M3" t="s">
        <v>1169</v>
      </c>
    </row>
    <row r="4" spans="1:13" s="11" customFormat="1" x14ac:dyDescent="0.25">
      <c r="A4" s="9"/>
      <c r="B4" s="10"/>
      <c r="C4" s="1"/>
      <c r="D4" s="5"/>
      <c r="E4" s="33"/>
      <c r="F4" s="12"/>
      <c r="G4" s="6"/>
      <c r="H4" s="80"/>
      <c r="I4" s="80"/>
      <c r="J4" s="80"/>
      <c r="K4" s="109"/>
      <c r="L4" s="30"/>
    </row>
    <row r="5" spans="1:13" x14ac:dyDescent="0.25">
      <c r="A5" s="9"/>
      <c r="B5" s="10" t="s">
        <v>5</v>
      </c>
      <c r="C5" s="2" t="s">
        <v>112</v>
      </c>
      <c r="D5" s="5" t="s">
        <v>254</v>
      </c>
      <c r="E5" s="33" t="s">
        <v>1119</v>
      </c>
      <c r="F5" s="12" t="s">
        <v>103</v>
      </c>
      <c r="G5" s="6">
        <v>3036</v>
      </c>
      <c r="H5" s="80">
        <f t="shared" ref="H5:H131" si="0">G5*1.05</f>
        <v>3187.8</v>
      </c>
      <c r="I5" s="80">
        <f t="shared" ref="I5:I131" si="1">H5*1.05</f>
        <v>3347.1900000000005</v>
      </c>
      <c r="J5" s="80">
        <f t="shared" ref="J4:J67" si="2">I5*1.08</f>
        <v>3614.965200000001</v>
      </c>
      <c r="K5" s="109">
        <f t="shared" ref="K4:K67" si="3">J5*1.08</f>
        <v>3904.1624160000015</v>
      </c>
      <c r="L5" s="30">
        <f t="shared" ref="L5:L131" si="4">K5*0.578</f>
        <v>2256.6058764480008</v>
      </c>
      <c r="M5" s="11" t="s">
        <v>1169</v>
      </c>
    </row>
    <row r="6" spans="1:13" s="11" customFormat="1" x14ac:dyDescent="0.25">
      <c r="A6" s="9"/>
      <c r="B6" s="10"/>
      <c r="C6" s="2"/>
      <c r="D6" s="5"/>
      <c r="E6" s="33"/>
      <c r="F6" s="12"/>
      <c r="G6" s="6"/>
      <c r="H6" s="80"/>
      <c r="I6" s="80"/>
      <c r="J6" s="80"/>
      <c r="K6" s="109"/>
      <c r="L6" s="30"/>
    </row>
    <row r="7" spans="1:13" x14ac:dyDescent="0.25">
      <c r="A7" s="11"/>
      <c r="B7" s="10" t="s">
        <v>6</v>
      </c>
      <c r="C7" s="2" t="s">
        <v>113</v>
      </c>
      <c r="D7" s="5" t="s">
        <v>254</v>
      </c>
      <c r="E7" s="33" t="s">
        <v>1075</v>
      </c>
      <c r="F7" s="12" t="s">
        <v>103</v>
      </c>
      <c r="G7" s="6">
        <v>2835</v>
      </c>
      <c r="H7" s="80">
        <f t="shared" si="0"/>
        <v>2976.75</v>
      </c>
      <c r="I7" s="80">
        <f t="shared" si="1"/>
        <v>3125.5875000000001</v>
      </c>
      <c r="J7" s="80">
        <f t="shared" si="2"/>
        <v>3375.6345000000001</v>
      </c>
      <c r="K7" s="109">
        <f t="shared" si="3"/>
        <v>3645.6852600000002</v>
      </c>
      <c r="L7" s="30">
        <f t="shared" si="4"/>
        <v>2107.2060802800002</v>
      </c>
      <c r="M7" s="11" t="s">
        <v>1169</v>
      </c>
    </row>
    <row r="8" spans="1:13" s="11" customFormat="1" x14ac:dyDescent="0.25">
      <c r="B8" s="10"/>
      <c r="C8" s="2"/>
      <c r="D8" s="5"/>
      <c r="E8" s="33"/>
      <c r="F8" s="12"/>
      <c r="G8" s="6"/>
      <c r="H8" s="80"/>
      <c r="I8" s="80"/>
      <c r="J8" s="80"/>
      <c r="K8" s="109"/>
      <c r="L8" s="30"/>
    </row>
    <row r="9" spans="1:13" x14ac:dyDescent="0.25">
      <c r="A9" s="11"/>
      <c r="B9" s="10" t="s">
        <v>7</v>
      </c>
      <c r="C9" s="2" t="s">
        <v>114</v>
      </c>
      <c r="D9" s="5" t="s">
        <v>254</v>
      </c>
      <c r="E9" s="33" t="s">
        <v>1076</v>
      </c>
      <c r="F9" s="12" t="s">
        <v>104</v>
      </c>
      <c r="G9" s="6">
        <v>2819</v>
      </c>
      <c r="H9" s="80">
        <f t="shared" si="0"/>
        <v>2959.9500000000003</v>
      </c>
      <c r="I9" s="80">
        <f t="shared" si="1"/>
        <v>3107.9475000000002</v>
      </c>
      <c r="J9" s="80">
        <f t="shared" si="2"/>
        <v>3356.5833000000002</v>
      </c>
      <c r="K9" s="109">
        <f t="shared" si="3"/>
        <v>3625.1099640000007</v>
      </c>
      <c r="L9" s="30">
        <f t="shared" si="4"/>
        <v>2095.3135591920004</v>
      </c>
      <c r="M9" s="11" t="s">
        <v>1169</v>
      </c>
    </row>
    <row r="10" spans="1:13" s="11" customFormat="1" x14ac:dyDescent="0.25">
      <c r="B10" s="10"/>
      <c r="C10" s="2"/>
      <c r="D10" s="5"/>
      <c r="E10" s="33"/>
      <c r="F10" s="12"/>
      <c r="G10" s="6"/>
      <c r="H10" s="80"/>
      <c r="I10" s="80"/>
      <c r="J10" s="80"/>
      <c r="K10" s="109"/>
      <c r="L10" s="30"/>
    </row>
    <row r="11" spans="1:13" x14ac:dyDescent="0.25">
      <c r="A11" s="11"/>
      <c r="B11" s="10" t="s">
        <v>8</v>
      </c>
      <c r="C11" s="2" t="s">
        <v>115</v>
      </c>
      <c r="D11" s="5" t="s">
        <v>254</v>
      </c>
      <c r="E11" s="33" t="s">
        <v>1120</v>
      </c>
      <c r="F11" s="12" t="s">
        <v>103</v>
      </c>
      <c r="G11" s="6">
        <v>3036</v>
      </c>
      <c r="H11" s="80">
        <f t="shared" si="0"/>
        <v>3187.8</v>
      </c>
      <c r="I11" s="80">
        <f t="shared" si="1"/>
        <v>3347.1900000000005</v>
      </c>
      <c r="J11" s="80">
        <f t="shared" si="2"/>
        <v>3614.965200000001</v>
      </c>
      <c r="K11" s="109">
        <f t="shared" si="3"/>
        <v>3904.1624160000015</v>
      </c>
      <c r="L11" s="30">
        <f t="shared" si="4"/>
        <v>2256.6058764480008</v>
      </c>
      <c r="M11" s="11" t="s">
        <v>1169</v>
      </c>
    </row>
    <row r="12" spans="1:13" s="11" customFormat="1" x14ac:dyDescent="0.25">
      <c r="B12" s="10"/>
      <c r="C12" s="2"/>
      <c r="D12" s="5"/>
      <c r="E12" s="33"/>
      <c r="F12" s="12"/>
      <c r="G12" s="6"/>
      <c r="H12" s="80"/>
      <c r="I12" s="80"/>
      <c r="J12" s="80"/>
      <c r="K12" s="109"/>
      <c r="L12" s="30"/>
    </row>
    <row r="13" spans="1:13" x14ac:dyDescent="0.25">
      <c r="A13" s="11"/>
      <c r="B13" s="10" t="s">
        <v>9</v>
      </c>
      <c r="C13" s="2" t="s">
        <v>116</v>
      </c>
      <c r="D13" s="5" t="s">
        <v>254</v>
      </c>
      <c r="E13" s="33" t="s">
        <v>1121</v>
      </c>
      <c r="F13" s="12" t="s">
        <v>103</v>
      </c>
      <c r="G13" s="6">
        <v>3428</v>
      </c>
      <c r="H13" s="80">
        <f t="shared" si="0"/>
        <v>3599.4</v>
      </c>
      <c r="I13" s="80">
        <f t="shared" si="1"/>
        <v>3779.3700000000003</v>
      </c>
      <c r="J13" s="80">
        <f t="shared" si="2"/>
        <v>4081.7196000000008</v>
      </c>
      <c r="K13" s="109">
        <f t="shared" si="3"/>
        <v>4408.257168000001</v>
      </c>
      <c r="L13" s="30">
        <f t="shared" si="4"/>
        <v>2547.9726431040003</v>
      </c>
      <c r="M13" s="11" t="s">
        <v>1169</v>
      </c>
    </row>
    <row r="14" spans="1:13" s="11" customFormat="1" x14ac:dyDescent="0.25">
      <c r="B14" s="10"/>
      <c r="C14" s="2"/>
      <c r="D14" s="5"/>
      <c r="E14" s="33"/>
      <c r="F14" s="12"/>
      <c r="G14" s="6"/>
      <c r="H14" s="80"/>
      <c r="I14" s="80"/>
      <c r="J14" s="80"/>
      <c r="K14" s="109"/>
      <c r="L14" s="30"/>
    </row>
    <row r="15" spans="1:13" x14ac:dyDescent="0.25">
      <c r="A15" s="11"/>
      <c r="B15" s="10" t="s">
        <v>10</v>
      </c>
      <c r="C15" s="2" t="s">
        <v>117</v>
      </c>
      <c r="D15" s="5" t="s">
        <v>254</v>
      </c>
      <c r="E15" s="33" t="s">
        <v>1122</v>
      </c>
      <c r="F15" s="12" t="s">
        <v>105</v>
      </c>
      <c r="G15" s="6">
        <v>3227</v>
      </c>
      <c r="H15" s="80">
        <f t="shared" si="0"/>
        <v>3388.3500000000004</v>
      </c>
      <c r="I15" s="80">
        <f t="shared" si="1"/>
        <v>3557.7675000000004</v>
      </c>
      <c r="J15" s="80">
        <f t="shared" si="2"/>
        <v>3842.3889000000008</v>
      </c>
      <c r="K15" s="109">
        <f t="shared" si="3"/>
        <v>4149.7800120000011</v>
      </c>
      <c r="L15" s="30">
        <f t="shared" si="4"/>
        <v>2398.5728469360006</v>
      </c>
      <c r="M15" s="11" t="s">
        <v>1169</v>
      </c>
    </row>
    <row r="16" spans="1:13" s="11" customFormat="1" x14ac:dyDescent="0.25">
      <c r="B16" s="10"/>
      <c r="C16" s="2"/>
      <c r="D16" s="5"/>
      <c r="E16" s="33"/>
      <c r="F16" s="12"/>
      <c r="G16" s="6"/>
      <c r="H16" s="80"/>
      <c r="I16" s="80"/>
      <c r="J16" s="80"/>
      <c r="K16" s="109"/>
      <c r="L16" s="30"/>
    </row>
    <row r="17" spans="1:13" x14ac:dyDescent="0.25">
      <c r="A17" s="11"/>
      <c r="B17" s="10" t="s">
        <v>11</v>
      </c>
      <c r="C17" s="2" t="s">
        <v>118</v>
      </c>
      <c r="D17" s="5" t="s">
        <v>254</v>
      </c>
      <c r="E17" s="33" t="s">
        <v>1123</v>
      </c>
      <c r="F17" s="12" t="s">
        <v>106</v>
      </c>
      <c r="G17" s="6">
        <v>3209</v>
      </c>
      <c r="H17" s="80">
        <f t="shared" si="0"/>
        <v>3369.4500000000003</v>
      </c>
      <c r="I17" s="80">
        <f t="shared" si="1"/>
        <v>3537.9225000000006</v>
      </c>
      <c r="J17" s="80">
        <f t="shared" si="2"/>
        <v>3820.9563000000007</v>
      </c>
      <c r="K17" s="109">
        <f t="shared" si="3"/>
        <v>4126.6328040000008</v>
      </c>
      <c r="L17" s="30">
        <f t="shared" si="4"/>
        <v>2385.1937607120003</v>
      </c>
      <c r="M17" s="11" t="s">
        <v>1169</v>
      </c>
    </row>
    <row r="18" spans="1:13" s="11" customFormat="1" x14ac:dyDescent="0.25">
      <c r="B18" s="10"/>
      <c r="C18" s="2"/>
      <c r="D18" s="5"/>
      <c r="E18" s="33"/>
      <c r="F18" s="12"/>
      <c r="G18" s="6"/>
      <c r="H18" s="80"/>
      <c r="I18" s="80"/>
      <c r="J18" s="80"/>
      <c r="K18" s="109"/>
      <c r="L18" s="30"/>
    </row>
    <row r="19" spans="1:13" x14ac:dyDescent="0.25">
      <c r="A19" s="11"/>
      <c r="B19" s="10" t="s">
        <v>12</v>
      </c>
      <c r="C19" s="2" t="s">
        <v>119</v>
      </c>
      <c r="D19" s="5" t="s">
        <v>254</v>
      </c>
      <c r="E19" s="33" t="s">
        <v>1123</v>
      </c>
      <c r="F19" s="12" t="s">
        <v>107</v>
      </c>
      <c r="G19" s="6">
        <v>2835</v>
      </c>
      <c r="H19" s="80">
        <f t="shared" si="0"/>
        <v>2976.75</v>
      </c>
      <c r="I19" s="80">
        <f t="shared" si="1"/>
        <v>3125.5875000000001</v>
      </c>
      <c r="J19" s="80">
        <f t="shared" si="2"/>
        <v>3375.6345000000001</v>
      </c>
      <c r="K19" s="109">
        <f t="shared" si="3"/>
        <v>3645.6852600000002</v>
      </c>
      <c r="L19" s="30">
        <f t="shared" si="4"/>
        <v>2107.2060802800002</v>
      </c>
      <c r="M19" s="11" t="s">
        <v>1169</v>
      </c>
    </row>
    <row r="20" spans="1:13" s="11" customFormat="1" x14ac:dyDescent="0.25">
      <c r="B20" s="10"/>
      <c r="C20" s="2"/>
      <c r="D20" s="5"/>
      <c r="E20" s="33"/>
      <c r="F20" s="12"/>
      <c r="G20" s="6"/>
      <c r="H20" s="80"/>
      <c r="I20" s="80"/>
      <c r="J20" s="80"/>
      <c r="K20" s="109"/>
      <c r="L20" s="30"/>
    </row>
    <row r="21" spans="1:13" x14ac:dyDescent="0.25">
      <c r="A21" s="11"/>
      <c r="B21" s="10" t="s">
        <v>13</v>
      </c>
      <c r="C21" s="2" t="s">
        <v>120</v>
      </c>
      <c r="D21" s="5" t="s">
        <v>254</v>
      </c>
      <c r="E21" s="33" t="s">
        <v>1124</v>
      </c>
      <c r="F21" s="12" t="s">
        <v>107</v>
      </c>
      <c r="G21" s="6">
        <v>3227</v>
      </c>
      <c r="H21" s="80">
        <f t="shared" si="0"/>
        <v>3388.3500000000004</v>
      </c>
      <c r="I21" s="80">
        <f t="shared" si="1"/>
        <v>3557.7675000000004</v>
      </c>
      <c r="J21" s="80">
        <f t="shared" si="2"/>
        <v>3842.3889000000008</v>
      </c>
      <c r="K21" s="109">
        <f t="shared" si="3"/>
        <v>4149.7800120000011</v>
      </c>
      <c r="L21" s="30">
        <f t="shared" si="4"/>
        <v>2398.5728469360006</v>
      </c>
      <c r="M21" s="11" t="s">
        <v>1169</v>
      </c>
    </row>
    <row r="22" spans="1:13" s="11" customFormat="1" x14ac:dyDescent="0.25">
      <c r="B22" s="10"/>
      <c r="C22" s="2"/>
      <c r="D22" s="5"/>
      <c r="E22" s="33"/>
      <c r="F22" s="12"/>
      <c r="G22" s="6"/>
      <c r="H22" s="80"/>
      <c r="I22" s="80"/>
      <c r="J22" s="80"/>
      <c r="K22" s="109"/>
      <c r="L22" s="30"/>
    </row>
    <row r="23" spans="1:13" x14ac:dyDescent="0.25">
      <c r="A23" s="11"/>
      <c r="B23" s="10" t="s">
        <v>14</v>
      </c>
      <c r="C23" s="2" t="s">
        <v>121</v>
      </c>
      <c r="D23" s="5" t="s">
        <v>254</v>
      </c>
      <c r="E23" s="33" t="s">
        <v>1077</v>
      </c>
      <c r="F23" s="12" t="s">
        <v>107</v>
      </c>
      <c r="G23" s="6">
        <v>3027</v>
      </c>
      <c r="H23" s="80">
        <f t="shared" si="0"/>
        <v>3178.35</v>
      </c>
      <c r="I23" s="80">
        <f t="shared" si="1"/>
        <v>3337.2674999999999</v>
      </c>
      <c r="J23" s="80">
        <f t="shared" si="2"/>
        <v>3604.2489</v>
      </c>
      <c r="K23" s="109">
        <f t="shared" si="3"/>
        <v>3892.5888120000004</v>
      </c>
      <c r="L23" s="30">
        <f t="shared" si="4"/>
        <v>2249.9163333360002</v>
      </c>
      <c r="M23" s="11" t="s">
        <v>1169</v>
      </c>
    </row>
    <row r="24" spans="1:13" s="11" customFormat="1" x14ac:dyDescent="0.25">
      <c r="B24" s="10"/>
      <c r="C24" s="2"/>
      <c r="D24" s="5"/>
      <c r="E24" s="33"/>
      <c r="F24" s="12"/>
      <c r="G24" s="6"/>
      <c r="H24" s="80"/>
      <c r="I24" s="80"/>
      <c r="J24" s="80"/>
      <c r="K24" s="109"/>
      <c r="L24" s="30"/>
    </row>
    <row r="25" spans="1:13" x14ac:dyDescent="0.25">
      <c r="A25" s="11"/>
      <c r="B25" s="10" t="s">
        <v>15</v>
      </c>
      <c r="C25" s="2" t="s">
        <v>122</v>
      </c>
      <c r="D25" s="5" t="s">
        <v>254</v>
      </c>
      <c r="E25" s="33" t="s">
        <v>1078</v>
      </c>
      <c r="F25" s="12" t="s">
        <v>106</v>
      </c>
      <c r="G25" s="6">
        <v>3074</v>
      </c>
      <c r="H25" s="80">
        <f t="shared" si="0"/>
        <v>3227.7000000000003</v>
      </c>
      <c r="I25" s="80">
        <f t="shared" si="1"/>
        <v>3389.0850000000005</v>
      </c>
      <c r="J25" s="80">
        <f t="shared" si="2"/>
        <v>3660.2118000000009</v>
      </c>
      <c r="K25" s="109">
        <f t="shared" si="3"/>
        <v>3953.0287440000011</v>
      </c>
      <c r="L25" s="30">
        <f t="shared" si="4"/>
        <v>2284.8506140320005</v>
      </c>
      <c r="M25" s="11" t="s">
        <v>1169</v>
      </c>
    </row>
    <row r="26" spans="1:13" s="11" customFormat="1" x14ac:dyDescent="0.25">
      <c r="B26" s="10"/>
      <c r="C26" s="2"/>
      <c r="D26" s="5"/>
      <c r="E26" s="33"/>
      <c r="F26" s="12"/>
      <c r="G26" s="6"/>
      <c r="H26" s="80"/>
      <c r="I26" s="80"/>
      <c r="J26" s="80"/>
      <c r="K26" s="109"/>
      <c r="L26" s="30"/>
    </row>
    <row r="27" spans="1:13" x14ac:dyDescent="0.25">
      <c r="A27" s="11"/>
      <c r="B27" s="10" t="s">
        <v>16</v>
      </c>
      <c r="C27" s="2" t="s">
        <v>123</v>
      </c>
      <c r="D27" s="5" t="s">
        <v>254</v>
      </c>
      <c r="E27" s="33" t="s">
        <v>1079</v>
      </c>
      <c r="F27" s="12" t="s">
        <v>104</v>
      </c>
      <c r="G27" s="6">
        <v>2819</v>
      </c>
      <c r="H27" s="80">
        <f t="shared" si="0"/>
        <v>2959.9500000000003</v>
      </c>
      <c r="I27" s="80">
        <f t="shared" si="1"/>
        <v>3107.9475000000002</v>
      </c>
      <c r="J27" s="80">
        <f t="shared" si="2"/>
        <v>3356.5833000000002</v>
      </c>
      <c r="K27" s="109">
        <f t="shared" si="3"/>
        <v>3625.1099640000007</v>
      </c>
      <c r="L27" s="30">
        <f t="shared" si="4"/>
        <v>2095.3135591920004</v>
      </c>
      <c r="M27" s="11" t="s">
        <v>1169</v>
      </c>
    </row>
    <row r="28" spans="1:13" s="11" customFormat="1" x14ac:dyDescent="0.25">
      <c r="B28" s="10"/>
      <c r="C28" s="2"/>
      <c r="D28" s="5"/>
      <c r="E28" s="33"/>
      <c r="F28" s="12"/>
      <c r="G28" s="6"/>
      <c r="H28" s="80"/>
      <c r="I28" s="80"/>
      <c r="J28" s="80"/>
      <c r="K28" s="109"/>
      <c r="L28" s="30"/>
    </row>
    <row r="29" spans="1:13" x14ac:dyDescent="0.25">
      <c r="A29" s="11"/>
      <c r="B29" s="10" t="s">
        <v>17</v>
      </c>
      <c r="C29" s="2" t="s">
        <v>124</v>
      </c>
      <c r="D29" s="5" t="s">
        <v>254</v>
      </c>
      <c r="E29" s="33" t="s">
        <v>1125</v>
      </c>
      <c r="F29" s="12" t="s">
        <v>108</v>
      </c>
      <c r="G29" s="6">
        <v>3209</v>
      </c>
      <c r="H29" s="80">
        <f t="shared" si="0"/>
        <v>3369.4500000000003</v>
      </c>
      <c r="I29" s="80">
        <f t="shared" si="1"/>
        <v>3537.9225000000006</v>
      </c>
      <c r="J29" s="80">
        <f t="shared" si="2"/>
        <v>3820.9563000000007</v>
      </c>
      <c r="K29" s="109">
        <f t="shared" si="3"/>
        <v>4126.6328040000008</v>
      </c>
      <c r="L29" s="30">
        <f t="shared" si="4"/>
        <v>2385.1937607120003</v>
      </c>
      <c r="M29" s="11" t="s">
        <v>1169</v>
      </c>
    </row>
    <row r="30" spans="1:13" s="11" customFormat="1" x14ac:dyDescent="0.25">
      <c r="B30" s="10"/>
      <c r="C30" s="2"/>
      <c r="D30" s="5"/>
      <c r="E30" s="33"/>
      <c r="F30" s="12"/>
      <c r="G30" s="6"/>
      <c r="H30" s="80"/>
      <c r="I30" s="80"/>
      <c r="J30" s="80"/>
      <c r="K30" s="109"/>
      <c r="L30" s="30"/>
    </row>
    <row r="31" spans="1:13" x14ac:dyDescent="0.25">
      <c r="A31" s="11"/>
      <c r="B31" s="10" t="s">
        <v>18</v>
      </c>
      <c r="C31" s="2" t="s">
        <v>125</v>
      </c>
      <c r="D31" s="5" t="s">
        <v>254</v>
      </c>
      <c r="E31" s="33" t="s">
        <v>1157</v>
      </c>
      <c r="F31" s="12" t="s">
        <v>109</v>
      </c>
      <c r="G31" s="6">
        <v>3074</v>
      </c>
      <c r="H31" s="80">
        <f t="shared" si="0"/>
        <v>3227.7000000000003</v>
      </c>
      <c r="I31" s="80">
        <f t="shared" si="1"/>
        <v>3389.0850000000005</v>
      </c>
      <c r="J31" s="80">
        <f t="shared" si="2"/>
        <v>3660.2118000000009</v>
      </c>
      <c r="K31" s="109">
        <f t="shared" si="3"/>
        <v>3953.0287440000011</v>
      </c>
      <c r="L31" s="30">
        <f t="shared" si="4"/>
        <v>2284.8506140320005</v>
      </c>
      <c r="M31" s="11" t="s">
        <v>1169</v>
      </c>
    </row>
    <row r="32" spans="1:13" s="11" customFormat="1" x14ac:dyDescent="0.25">
      <c r="B32" s="10"/>
      <c r="C32" s="2"/>
      <c r="D32" s="5"/>
      <c r="E32" s="33"/>
      <c r="F32" s="12"/>
      <c r="G32" s="6"/>
      <c r="H32" s="80"/>
      <c r="I32" s="80"/>
      <c r="J32" s="80"/>
      <c r="K32" s="109"/>
      <c r="L32" s="30"/>
    </row>
    <row r="33" spans="1:13" x14ac:dyDescent="0.25">
      <c r="A33" s="11"/>
      <c r="B33" s="10" t="s">
        <v>19</v>
      </c>
      <c r="C33" s="2" t="s">
        <v>126</v>
      </c>
      <c r="D33" s="5" t="s">
        <v>254</v>
      </c>
      <c r="E33" s="33" t="s">
        <v>1080</v>
      </c>
      <c r="F33" s="12" t="s">
        <v>110</v>
      </c>
      <c r="G33" s="6">
        <v>2989</v>
      </c>
      <c r="H33" s="80">
        <f t="shared" si="0"/>
        <v>3138.4500000000003</v>
      </c>
      <c r="I33" s="80">
        <f t="shared" si="1"/>
        <v>3295.3725000000004</v>
      </c>
      <c r="J33" s="80">
        <f t="shared" si="2"/>
        <v>3559.0023000000006</v>
      </c>
      <c r="K33" s="109">
        <f t="shared" si="3"/>
        <v>3843.7224840000008</v>
      </c>
      <c r="L33" s="30">
        <f t="shared" si="4"/>
        <v>2221.6715957520005</v>
      </c>
      <c r="M33" s="11" t="s">
        <v>1169</v>
      </c>
    </row>
    <row r="34" spans="1:13" s="11" customFormat="1" x14ac:dyDescent="0.25">
      <c r="B34" s="10"/>
      <c r="C34" s="2"/>
      <c r="D34" s="5"/>
      <c r="E34" s="33"/>
      <c r="F34" s="12"/>
      <c r="G34" s="6"/>
      <c r="H34" s="80"/>
      <c r="I34" s="80"/>
      <c r="J34" s="80"/>
      <c r="K34" s="109"/>
      <c r="L34" s="30"/>
    </row>
    <row r="35" spans="1:13" x14ac:dyDescent="0.25">
      <c r="A35" s="11"/>
      <c r="B35" s="10" t="s">
        <v>20</v>
      </c>
      <c r="C35" s="2" t="s">
        <v>127</v>
      </c>
      <c r="D35" s="5" t="s">
        <v>255</v>
      </c>
      <c r="E35" s="33" t="s">
        <v>1081</v>
      </c>
      <c r="F35" s="12" t="s">
        <v>102</v>
      </c>
      <c r="G35" s="6">
        <v>2727</v>
      </c>
      <c r="H35" s="80">
        <f t="shared" si="0"/>
        <v>2863.35</v>
      </c>
      <c r="I35" s="80">
        <f t="shared" si="1"/>
        <v>3006.5174999999999</v>
      </c>
      <c r="J35" s="80">
        <f t="shared" si="2"/>
        <v>3247.0389</v>
      </c>
      <c r="K35" s="109">
        <f t="shared" si="3"/>
        <v>3506.8020120000001</v>
      </c>
      <c r="L35" s="30">
        <f t="shared" si="4"/>
        <v>2026.9315629359999</v>
      </c>
      <c r="M35" s="11" t="s">
        <v>1169</v>
      </c>
    </row>
    <row r="36" spans="1:13" s="11" customFormat="1" x14ac:dyDescent="0.25">
      <c r="B36" s="10"/>
      <c r="C36" s="2"/>
      <c r="D36" s="5"/>
      <c r="E36" s="33"/>
      <c r="F36" s="12"/>
      <c r="G36" s="6"/>
      <c r="H36" s="80"/>
      <c r="I36" s="80"/>
      <c r="J36" s="80"/>
      <c r="K36" s="109"/>
      <c r="L36" s="30"/>
    </row>
    <row r="37" spans="1:13" x14ac:dyDescent="0.25">
      <c r="A37" s="11"/>
      <c r="B37" s="10" t="s">
        <v>21</v>
      </c>
      <c r="C37" s="2" t="s">
        <v>128</v>
      </c>
      <c r="D37" s="5" t="s">
        <v>255</v>
      </c>
      <c r="E37" s="33" t="s">
        <v>1126</v>
      </c>
      <c r="F37" s="12" t="s">
        <v>103</v>
      </c>
      <c r="G37" s="6">
        <v>3127</v>
      </c>
      <c r="H37" s="80">
        <f t="shared" si="0"/>
        <v>3283.3500000000004</v>
      </c>
      <c r="I37" s="80">
        <f t="shared" si="1"/>
        <v>3447.5175000000004</v>
      </c>
      <c r="J37" s="80">
        <f t="shared" si="2"/>
        <v>3723.3189000000007</v>
      </c>
      <c r="K37" s="109">
        <f t="shared" si="3"/>
        <v>4021.184412000001</v>
      </c>
      <c r="L37" s="30">
        <f t="shared" si="4"/>
        <v>2324.2445901360002</v>
      </c>
      <c r="M37" s="11" t="s">
        <v>1169</v>
      </c>
    </row>
    <row r="38" spans="1:13" s="11" customFormat="1" x14ac:dyDescent="0.25">
      <c r="B38" s="10"/>
      <c r="C38" s="2"/>
      <c r="D38" s="5"/>
      <c r="E38" s="33"/>
      <c r="F38" s="12"/>
      <c r="G38" s="6"/>
      <c r="H38" s="80"/>
      <c r="I38" s="80"/>
      <c r="J38" s="80"/>
      <c r="K38" s="109"/>
      <c r="L38" s="30"/>
    </row>
    <row r="39" spans="1:13" x14ac:dyDescent="0.25">
      <c r="A39" s="11"/>
      <c r="B39" s="10" t="s">
        <v>22</v>
      </c>
      <c r="C39" s="2" t="s">
        <v>129</v>
      </c>
      <c r="D39" s="5" t="s">
        <v>255</v>
      </c>
      <c r="E39" s="33" t="s">
        <v>1082</v>
      </c>
      <c r="F39" s="12" t="s">
        <v>103</v>
      </c>
      <c r="G39" s="6">
        <v>2921</v>
      </c>
      <c r="H39" s="80">
        <f t="shared" si="0"/>
        <v>3067.05</v>
      </c>
      <c r="I39" s="80">
        <f t="shared" si="1"/>
        <v>3220.4025000000001</v>
      </c>
      <c r="J39" s="80">
        <f t="shared" si="2"/>
        <v>3478.0347000000006</v>
      </c>
      <c r="K39" s="109">
        <f t="shared" si="3"/>
        <v>3756.2774760000011</v>
      </c>
      <c r="L39" s="30">
        <f t="shared" si="4"/>
        <v>2171.1283811280005</v>
      </c>
      <c r="M39" s="11" t="s">
        <v>1169</v>
      </c>
    </row>
    <row r="40" spans="1:13" s="11" customFormat="1" x14ac:dyDescent="0.25">
      <c r="B40" s="10"/>
      <c r="C40" s="2"/>
      <c r="D40" s="5"/>
      <c r="E40" s="33"/>
      <c r="F40" s="12"/>
      <c r="G40" s="6"/>
      <c r="H40" s="80"/>
      <c r="I40" s="80"/>
      <c r="J40" s="80"/>
      <c r="K40" s="109"/>
      <c r="L40" s="30"/>
    </row>
    <row r="41" spans="1:13" x14ac:dyDescent="0.25">
      <c r="A41" s="11"/>
      <c r="B41" s="10" t="s">
        <v>23</v>
      </c>
      <c r="C41" s="2" t="s">
        <v>130</v>
      </c>
      <c r="D41" s="5" t="s">
        <v>255</v>
      </c>
      <c r="E41" s="33" t="s">
        <v>1083</v>
      </c>
      <c r="F41" s="12" t="s">
        <v>104</v>
      </c>
      <c r="G41" s="6">
        <v>2904</v>
      </c>
      <c r="H41" s="80">
        <f t="shared" si="0"/>
        <v>3049.2000000000003</v>
      </c>
      <c r="I41" s="80">
        <f t="shared" si="1"/>
        <v>3201.6600000000003</v>
      </c>
      <c r="J41" s="80">
        <f t="shared" si="2"/>
        <v>3457.7928000000006</v>
      </c>
      <c r="K41" s="109">
        <f t="shared" si="3"/>
        <v>3734.416224000001</v>
      </c>
      <c r="L41" s="30">
        <f t="shared" si="4"/>
        <v>2158.4925774720004</v>
      </c>
      <c r="M41" s="11" t="s">
        <v>1169</v>
      </c>
    </row>
    <row r="42" spans="1:13" s="11" customFormat="1" x14ac:dyDescent="0.25">
      <c r="B42" s="10"/>
      <c r="C42" s="2"/>
      <c r="D42" s="5"/>
      <c r="E42" s="33"/>
      <c r="F42" s="12"/>
      <c r="G42" s="6"/>
      <c r="H42" s="80"/>
      <c r="I42" s="80"/>
      <c r="J42" s="80"/>
      <c r="K42" s="109"/>
      <c r="L42" s="30"/>
    </row>
    <row r="43" spans="1:13" x14ac:dyDescent="0.25">
      <c r="A43" s="11"/>
      <c r="B43" s="10" t="s">
        <v>24</v>
      </c>
      <c r="C43" s="2" t="s">
        <v>131</v>
      </c>
      <c r="D43" s="5" t="s">
        <v>255</v>
      </c>
      <c r="E43" s="33" t="s">
        <v>1127</v>
      </c>
      <c r="F43" s="12" t="s">
        <v>103</v>
      </c>
      <c r="G43" s="6">
        <v>3127</v>
      </c>
      <c r="H43" s="80">
        <f t="shared" si="0"/>
        <v>3283.3500000000004</v>
      </c>
      <c r="I43" s="80">
        <f t="shared" si="1"/>
        <v>3447.5175000000004</v>
      </c>
      <c r="J43" s="80">
        <f t="shared" si="2"/>
        <v>3723.3189000000007</v>
      </c>
      <c r="K43" s="109">
        <f t="shared" si="3"/>
        <v>4021.184412000001</v>
      </c>
      <c r="L43" s="30">
        <f t="shared" si="4"/>
        <v>2324.2445901360002</v>
      </c>
      <c r="M43" s="11" t="s">
        <v>1169</v>
      </c>
    </row>
    <row r="44" spans="1:13" s="11" customFormat="1" x14ac:dyDescent="0.25">
      <c r="B44" s="10"/>
      <c r="C44" s="2"/>
      <c r="D44" s="5"/>
      <c r="E44" s="33"/>
      <c r="F44" s="12"/>
      <c r="G44" s="6"/>
      <c r="H44" s="80"/>
      <c r="I44" s="80"/>
      <c r="J44" s="80"/>
      <c r="K44" s="109"/>
      <c r="L44" s="30"/>
    </row>
    <row r="45" spans="1:13" x14ac:dyDescent="0.25">
      <c r="A45" s="11"/>
      <c r="B45" s="10" t="s">
        <v>25</v>
      </c>
      <c r="C45" s="2" t="s">
        <v>132</v>
      </c>
      <c r="D45" s="5" t="s">
        <v>255</v>
      </c>
      <c r="E45" s="33" t="s">
        <v>1128</v>
      </c>
      <c r="F45" s="12" t="s">
        <v>103</v>
      </c>
      <c r="G45" s="6">
        <v>3531</v>
      </c>
      <c r="H45" s="80">
        <f t="shared" si="0"/>
        <v>3707.55</v>
      </c>
      <c r="I45" s="80">
        <f t="shared" si="1"/>
        <v>3892.9275000000002</v>
      </c>
      <c r="J45" s="80">
        <f t="shared" si="2"/>
        <v>4204.3617000000004</v>
      </c>
      <c r="K45" s="109">
        <f t="shared" si="3"/>
        <v>4540.7106360000007</v>
      </c>
      <c r="L45" s="30">
        <f t="shared" si="4"/>
        <v>2624.5307476080002</v>
      </c>
      <c r="M45" s="11" t="s">
        <v>1169</v>
      </c>
    </row>
    <row r="46" spans="1:13" s="11" customFormat="1" x14ac:dyDescent="0.25">
      <c r="B46" s="10"/>
      <c r="C46" s="2"/>
      <c r="D46" s="5"/>
      <c r="E46" s="33"/>
      <c r="F46" s="12"/>
      <c r="G46" s="6"/>
      <c r="H46" s="80"/>
      <c r="I46" s="80"/>
      <c r="J46" s="80"/>
      <c r="K46" s="109"/>
      <c r="L46" s="30"/>
    </row>
    <row r="47" spans="1:13" x14ac:dyDescent="0.25">
      <c r="A47" s="11"/>
      <c r="B47" s="10" t="s">
        <v>26</v>
      </c>
      <c r="C47" s="2" t="s">
        <v>117</v>
      </c>
      <c r="D47" s="5" t="s">
        <v>255</v>
      </c>
      <c r="E47" s="33" t="s">
        <v>1129</v>
      </c>
      <c r="F47" s="12" t="s">
        <v>105</v>
      </c>
      <c r="G47" s="6">
        <v>3325</v>
      </c>
      <c r="H47" s="80">
        <f t="shared" si="0"/>
        <v>3491.25</v>
      </c>
      <c r="I47" s="80">
        <f t="shared" si="1"/>
        <v>3665.8125</v>
      </c>
      <c r="J47" s="80">
        <f t="shared" si="2"/>
        <v>3959.0775000000003</v>
      </c>
      <c r="K47" s="109">
        <f t="shared" si="3"/>
        <v>4275.8037000000004</v>
      </c>
      <c r="L47" s="30">
        <f t="shared" si="4"/>
        <v>2471.4145386</v>
      </c>
      <c r="M47" s="11" t="s">
        <v>1169</v>
      </c>
    </row>
    <row r="48" spans="1:13" s="11" customFormat="1" x14ac:dyDescent="0.25">
      <c r="B48" s="10"/>
      <c r="C48" s="2"/>
      <c r="D48" s="5"/>
      <c r="E48" s="33"/>
      <c r="F48" s="12"/>
      <c r="G48" s="6"/>
      <c r="H48" s="80"/>
      <c r="I48" s="80"/>
      <c r="J48" s="80"/>
      <c r="K48" s="109"/>
      <c r="L48" s="30"/>
    </row>
    <row r="49" spans="1:13" x14ac:dyDescent="0.25">
      <c r="A49" s="11"/>
      <c r="B49" s="10" t="s">
        <v>27</v>
      </c>
      <c r="C49" s="2" t="s">
        <v>118</v>
      </c>
      <c r="D49" s="5" t="s">
        <v>255</v>
      </c>
      <c r="E49" s="33" t="s">
        <v>1130</v>
      </c>
      <c r="F49" s="12" t="s">
        <v>106</v>
      </c>
      <c r="G49" s="6">
        <v>3306</v>
      </c>
      <c r="H49" s="80">
        <f t="shared" si="0"/>
        <v>3471.3</v>
      </c>
      <c r="I49" s="80">
        <f t="shared" si="1"/>
        <v>3644.8650000000002</v>
      </c>
      <c r="J49" s="80">
        <f t="shared" si="2"/>
        <v>3936.4542000000006</v>
      </c>
      <c r="K49" s="109">
        <f t="shared" si="3"/>
        <v>4251.3705360000013</v>
      </c>
      <c r="L49" s="30">
        <f t="shared" si="4"/>
        <v>2457.2921698080004</v>
      </c>
      <c r="M49" s="11" t="s">
        <v>1169</v>
      </c>
    </row>
    <row r="50" spans="1:13" s="11" customFormat="1" x14ac:dyDescent="0.25">
      <c r="B50" s="10"/>
      <c r="C50" s="2"/>
      <c r="D50" s="5"/>
      <c r="E50" s="33"/>
      <c r="F50" s="12"/>
      <c r="G50" s="6"/>
      <c r="H50" s="80"/>
      <c r="I50" s="80"/>
      <c r="J50" s="80"/>
      <c r="K50" s="109"/>
      <c r="L50" s="30"/>
    </row>
    <row r="51" spans="1:13" x14ac:dyDescent="0.25">
      <c r="A51" s="11"/>
      <c r="B51" s="10" t="s">
        <v>28</v>
      </c>
      <c r="C51" s="2" t="s">
        <v>133</v>
      </c>
      <c r="D51" s="5" t="s">
        <v>255</v>
      </c>
      <c r="E51" s="33" t="s">
        <v>1084</v>
      </c>
      <c r="F51" s="12" t="s">
        <v>107</v>
      </c>
      <c r="G51" s="6">
        <v>2921</v>
      </c>
      <c r="H51" s="80">
        <f t="shared" si="0"/>
        <v>3067.05</v>
      </c>
      <c r="I51" s="80">
        <f t="shared" si="1"/>
        <v>3220.4025000000001</v>
      </c>
      <c r="J51" s="80">
        <f t="shared" si="2"/>
        <v>3478.0347000000006</v>
      </c>
      <c r="K51" s="109">
        <f t="shared" si="3"/>
        <v>3756.2774760000011</v>
      </c>
      <c r="L51" s="30">
        <f t="shared" si="4"/>
        <v>2171.1283811280005</v>
      </c>
      <c r="M51" s="11" t="s">
        <v>1169</v>
      </c>
    </row>
    <row r="52" spans="1:13" s="11" customFormat="1" x14ac:dyDescent="0.25">
      <c r="B52" s="10"/>
      <c r="C52" s="2"/>
      <c r="D52" s="5"/>
      <c r="E52" s="33"/>
      <c r="F52" s="12"/>
      <c r="G52" s="6"/>
      <c r="H52" s="80"/>
      <c r="I52" s="80"/>
      <c r="J52" s="80"/>
      <c r="K52" s="109"/>
      <c r="L52" s="30"/>
    </row>
    <row r="53" spans="1:13" x14ac:dyDescent="0.25">
      <c r="A53" s="11"/>
      <c r="B53" s="10" t="s">
        <v>29</v>
      </c>
      <c r="C53" s="2" t="s">
        <v>134</v>
      </c>
      <c r="D53" s="5" t="s">
        <v>255</v>
      </c>
      <c r="E53" s="33" t="s">
        <v>1131</v>
      </c>
      <c r="F53" s="12" t="s">
        <v>107</v>
      </c>
      <c r="G53" s="6">
        <v>3325</v>
      </c>
      <c r="H53" s="80">
        <f t="shared" si="0"/>
        <v>3491.25</v>
      </c>
      <c r="I53" s="80">
        <f t="shared" si="1"/>
        <v>3665.8125</v>
      </c>
      <c r="J53" s="80">
        <f t="shared" si="2"/>
        <v>3959.0775000000003</v>
      </c>
      <c r="K53" s="109">
        <f t="shared" si="3"/>
        <v>4275.8037000000004</v>
      </c>
      <c r="L53" s="30">
        <f t="shared" si="4"/>
        <v>2471.4145386</v>
      </c>
      <c r="M53" s="11" t="s">
        <v>1169</v>
      </c>
    </row>
    <row r="54" spans="1:13" s="11" customFormat="1" x14ac:dyDescent="0.25">
      <c r="B54" s="10"/>
      <c r="C54" s="2"/>
      <c r="D54" s="5"/>
      <c r="E54" s="33"/>
      <c r="F54" s="12"/>
      <c r="G54" s="6"/>
      <c r="H54" s="80"/>
      <c r="I54" s="80"/>
      <c r="J54" s="80"/>
      <c r="K54" s="109"/>
      <c r="L54" s="30"/>
    </row>
    <row r="55" spans="1:13" x14ac:dyDescent="0.25">
      <c r="A55" s="11"/>
      <c r="B55" s="10" t="s">
        <v>30</v>
      </c>
      <c r="C55" s="2" t="s">
        <v>135</v>
      </c>
      <c r="D55" s="5" t="s">
        <v>255</v>
      </c>
      <c r="E55" s="33" t="s">
        <v>1085</v>
      </c>
      <c r="F55" s="12" t="s">
        <v>107</v>
      </c>
      <c r="G55" s="6">
        <v>3118</v>
      </c>
      <c r="H55" s="80">
        <f t="shared" si="0"/>
        <v>3273.9</v>
      </c>
      <c r="I55" s="80">
        <f t="shared" si="1"/>
        <v>3437.5950000000003</v>
      </c>
      <c r="J55" s="80">
        <f t="shared" si="2"/>
        <v>3712.6026000000006</v>
      </c>
      <c r="K55" s="109">
        <f t="shared" si="3"/>
        <v>4009.6108080000008</v>
      </c>
      <c r="L55" s="30">
        <f t="shared" si="4"/>
        <v>2317.5550470240005</v>
      </c>
      <c r="M55" s="11" t="s">
        <v>1169</v>
      </c>
    </row>
    <row r="56" spans="1:13" s="11" customFormat="1" x14ac:dyDescent="0.25">
      <c r="B56" s="10"/>
      <c r="C56" s="2"/>
      <c r="D56" s="5"/>
      <c r="E56" s="33"/>
      <c r="F56" s="12"/>
      <c r="G56" s="6"/>
      <c r="H56" s="80"/>
      <c r="I56" s="80"/>
      <c r="J56" s="80"/>
      <c r="K56" s="109"/>
      <c r="L56" s="30"/>
    </row>
    <row r="57" spans="1:13" ht="16.5" customHeight="1" x14ac:dyDescent="0.25">
      <c r="A57" s="11"/>
      <c r="B57" s="10" t="s">
        <v>31</v>
      </c>
      <c r="C57" s="2" t="s">
        <v>136</v>
      </c>
      <c r="D57" s="5" t="s">
        <v>255</v>
      </c>
      <c r="E57" s="33" t="s">
        <v>1086</v>
      </c>
      <c r="F57" s="12" t="s">
        <v>106</v>
      </c>
      <c r="G57" s="6">
        <v>3166</v>
      </c>
      <c r="H57" s="80">
        <f t="shared" si="0"/>
        <v>3324.3</v>
      </c>
      <c r="I57" s="80">
        <f t="shared" si="1"/>
        <v>3490.5150000000003</v>
      </c>
      <c r="J57" s="80">
        <f t="shared" si="2"/>
        <v>3769.7562000000007</v>
      </c>
      <c r="K57" s="109">
        <f t="shared" si="3"/>
        <v>4071.3366960000012</v>
      </c>
      <c r="L57" s="30">
        <f t="shared" si="4"/>
        <v>2353.2326102880006</v>
      </c>
      <c r="M57" s="11" t="s">
        <v>1169</v>
      </c>
    </row>
    <row r="58" spans="1:13" s="11" customFormat="1" ht="16.5" customHeight="1" x14ac:dyDescent="0.25">
      <c r="B58" s="10"/>
      <c r="C58" s="2"/>
      <c r="D58" s="5"/>
      <c r="E58" s="33"/>
      <c r="F58" s="12"/>
      <c r="G58" s="6"/>
      <c r="H58" s="80"/>
      <c r="I58" s="80"/>
      <c r="J58" s="80"/>
      <c r="K58" s="109"/>
      <c r="L58" s="30"/>
    </row>
    <row r="59" spans="1:13" ht="16.5" customHeight="1" x14ac:dyDescent="0.25">
      <c r="A59" s="11"/>
      <c r="B59" s="10" t="s">
        <v>32</v>
      </c>
      <c r="C59" s="2" t="s">
        <v>137</v>
      </c>
      <c r="D59" s="5" t="s">
        <v>255</v>
      </c>
      <c r="E59" s="33" t="s">
        <v>1087</v>
      </c>
      <c r="F59" s="12" t="s">
        <v>104</v>
      </c>
      <c r="G59" s="6">
        <v>2904</v>
      </c>
      <c r="H59" s="80">
        <f t="shared" si="0"/>
        <v>3049.2000000000003</v>
      </c>
      <c r="I59" s="80">
        <f t="shared" si="1"/>
        <v>3201.6600000000003</v>
      </c>
      <c r="J59" s="80">
        <f t="shared" si="2"/>
        <v>3457.7928000000006</v>
      </c>
      <c r="K59" s="109">
        <f t="shared" si="3"/>
        <v>3734.416224000001</v>
      </c>
      <c r="L59" s="30">
        <f t="shared" si="4"/>
        <v>2158.4925774720004</v>
      </c>
      <c r="M59" s="11" t="s">
        <v>1169</v>
      </c>
    </row>
    <row r="60" spans="1:13" s="11" customFormat="1" ht="16.5" customHeight="1" x14ac:dyDescent="0.25">
      <c r="B60" s="10"/>
      <c r="C60" s="2"/>
      <c r="D60" s="5"/>
      <c r="E60" s="33"/>
      <c r="F60" s="12"/>
      <c r="G60" s="6"/>
      <c r="H60" s="80"/>
      <c r="I60" s="80"/>
      <c r="J60" s="80"/>
      <c r="K60" s="109"/>
      <c r="L60" s="30"/>
    </row>
    <row r="61" spans="1:13" ht="16.5" customHeight="1" x14ac:dyDescent="0.25">
      <c r="A61" s="11"/>
      <c r="B61" s="10" t="s">
        <v>33</v>
      </c>
      <c r="C61" s="2" t="s">
        <v>124</v>
      </c>
      <c r="D61" s="5" t="s">
        <v>255</v>
      </c>
      <c r="E61" s="33" t="s">
        <v>1132</v>
      </c>
      <c r="F61" s="12" t="s">
        <v>108</v>
      </c>
      <c r="G61" s="6">
        <v>3316</v>
      </c>
      <c r="H61" s="80">
        <f t="shared" si="0"/>
        <v>3481.8</v>
      </c>
      <c r="I61" s="80">
        <f t="shared" si="1"/>
        <v>3655.8900000000003</v>
      </c>
      <c r="J61" s="80">
        <f t="shared" si="2"/>
        <v>3948.3612000000007</v>
      </c>
      <c r="K61" s="109">
        <f t="shared" si="3"/>
        <v>4264.2300960000011</v>
      </c>
      <c r="L61" s="30">
        <f t="shared" si="4"/>
        <v>2464.7249954880003</v>
      </c>
      <c r="M61" s="11" t="s">
        <v>1169</v>
      </c>
    </row>
    <row r="62" spans="1:13" s="11" customFormat="1" ht="16.5" customHeight="1" x14ac:dyDescent="0.25">
      <c r="B62" s="10"/>
      <c r="C62" s="2"/>
      <c r="D62" s="5"/>
      <c r="E62" s="33"/>
      <c r="F62" s="12"/>
      <c r="G62" s="6"/>
      <c r="H62" s="80"/>
      <c r="I62" s="80"/>
      <c r="J62" s="80"/>
      <c r="K62" s="109"/>
      <c r="L62" s="30"/>
    </row>
    <row r="63" spans="1:13" ht="16.5" customHeight="1" x14ac:dyDescent="0.25">
      <c r="A63" s="11"/>
      <c r="B63" s="10" t="s">
        <v>34</v>
      </c>
      <c r="C63" s="2" t="s">
        <v>138</v>
      </c>
      <c r="D63" s="5" t="s">
        <v>255</v>
      </c>
      <c r="E63" s="33" t="s">
        <v>1084</v>
      </c>
      <c r="F63" s="12" t="s">
        <v>109</v>
      </c>
      <c r="G63" s="6">
        <v>3166</v>
      </c>
      <c r="H63" s="80">
        <f t="shared" si="0"/>
        <v>3324.3</v>
      </c>
      <c r="I63" s="80">
        <f t="shared" si="1"/>
        <v>3490.5150000000003</v>
      </c>
      <c r="J63" s="80">
        <f t="shared" si="2"/>
        <v>3769.7562000000007</v>
      </c>
      <c r="K63" s="109">
        <f t="shared" si="3"/>
        <v>4071.3366960000012</v>
      </c>
      <c r="L63" s="30">
        <f t="shared" si="4"/>
        <v>2353.2326102880006</v>
      </c>
      <c r="M63" s="11" t="s">
        <v>1169</v>
      </c>
    </row>
    <row r="64" spans="1:13" s="11" customFormat="1" ht="16.5" customHeight="1" x14ac:dyDescent="0.25">
      <c r="B64" s="10"/>
      <c r="C64" s="2"/>
      <c r="D64" s="5"/>
      <c r="E64" s="33"/>
      <c r="F64" s="12"/>
      <c r="G64" s="6"/>
      <c r="H64" s="80"/>
      <c r="I64" s="80"/>
      <c r="J64" s="80"/>
      <c r="K64" s="109"/>
      <c r="L64" s="30"/>
    </row>
    <row r="65" spans="1:13" ht="16.5" customHeight="1" x14ac:dyDescent="0.25">
      <c r="A65" s="11"/>
      <c r="B65" s="10" t="s">
        <v>35</v>
      </c>
      <c r="C65" s="2" t="s">
        <v>126</v>
      </c>
      <c r="D65" s="5" t="s">
        <v>255</v>
      </c>
      <c r="E65" s="33" t="s">
        <v>1088</v>
      </c>
      <c r="F65" s="12" t="s">
        <v>110</v>
      </c>
      <c r="G65" s="6">
        <v>2989</v>
      </c>
      <c r="H65" s="80">
        <f t="shared" si="0"/>
        <v>3138.4500000000003</v>
      </c>
      <c r="I65" s="80">
        <f t="shared" si="1"/>
        <v>3295.3725000000004</v>
      </c>
      <c r="J65" s="80">
        <f t="shared" si="2"/>
        <v>3559.0023000000006</v>
      </c>
      <c r="K65" s="109">
        <f t="shared" si="3"/>
        <v>3843.7224840000008</v>
      </c>
      <c r="L65" s="30">
        <f t="shared" si="4"/>
        <v>2221.6715957520005</v>
      </c>
      <c r="M65" s="11" t="s">
        <v>1169</v>
      </c>
    </row>
    <row r="66" spans="1:13" s="11" customFormat="1" ht="16.5" customHeight="1" x14ac:dyDescent="0.25">
      <c r="B66" s="10"/>
      <c r="C66" s="2"/>
      <c r="D66" s="5"/>
      <c r="E66" s="33"/>
      <c r="F66" s="12"/>
      <c r="G66" s="6"/>
      <c r="H66" s="80"/>
      <c r="I66" s="80"/>
      <c r="J66" s="80"/>
      <c r="K66" s="109"/>
      <c r="L66" s="30"/>
    </row>
    <row r="67" spans="1:13" ht="16.5" customHeight="1" x14ac:dyDescent="0.25">
      <c r="A67" s="11"/>
      <c r="B67" s="10" t="s">
        <v>36</v>
      </c>
      <c r="C67" s="2" t="s">
        <v>127</v>
      </c>
      <c r="D67" s="5" t="s">
        <v>256</v>
      </c>
      <c r="E67" s="33" t="s">
        <v>1089</v>
      </c>
      <c r="F67" s="12" t="s">
        <v>102</v>
      </c>
      <c r="G67" s="6">
        <v>2953</v>
      </c>
      <c r="H67" s="80">
        <f t="shared" si="0"/>
        <v>3100.65</v>
      </c>
      <c r="I67" s="80">
        <f t="shared" si="1"/>
        <v>3255.6825000000003</v>
      </c>
      <c r="J67" s="80">
        <f t="shared" si="2"/>
        <v>3516.1371000000008</v>
      </c>
      <c r="K67" s="109">
        <f t="shared" si="3"/>
        <v>3797.4280680000011</v>
      </c>
      <c r="L67" s="30">
        <f t="shared" si="4"/>
        <v>2194.9134233040004</v>
      </c>
      <c r="M67" s="11" t="s">
        <v>1169</v>
      </c>
    </row>
    <row r="68" spans="1:13" s="11" customFormat="1" ht="16.5" customHeight="1" x14ac:dyDescent="0.25">
      <c r="B68" s="10"/>
      <c r="C68" s="2"/>
      <c r="D68" s="5"/>
      <c r="E68" s="33"/>
      <c r="F68" s="12"/>
      <c r="G68" s="6"/>
      <c r="H68" s="80"/>
      <c r="I68" s="80"/>
      <c r="J68" s="80"/>
      <c r="K68" s="109"/>
      <c r="L68" s="30"/>
    </row>
    <row r="69" spans="1:13" ht="16.5" customHeight="1" x14ac:dyDescent="0.25">
      <c r="A69" s="11"/>
      <c r="B69" s="10" t="s">
        <v>37</v>
      </c>
      <c r="C69" s="2" t="s">
        <v>139</v>
      </c>
      <c r="D69" s="5" t="s">
        <v>256</v>
      </c>
      <c r="E69" s="33" t="s">
        <v>1133</v>
      </c>
      <c r="F69" s="12" t="s">
        <v>103</v>
      </c>
      <c r="G69" s="6">
        <v>3743</v>
      </c>
      <c r="H69" s="80">
        <f t="shared" si="0"/>
        <v>3930.15</v>
      </c>
      <c r="I69" s="80">
        <f t="shared" si="1"/>
        <v>4126.6575000000003</v>
      </c>
      <c r="J69" s="80">
        <f t="shared" ref="J68:J131" si="5">I69*1.08</f>
        <v>4456.7901000000002</v>
      </c>
      <c r="K69" s="109">
        <f t="shared" ref="K68:K131" si="6">J69*1.08</f>
        <v>4813.3333080000002</v>
      </c>
      <c r="L69" s="30">
        <f t="shared" si="4"/>
        <v>2782.1066520240001</v>
      </c>
      <c r="M69" s="11" t="s">
        <v>1169</v>
      </c>
    </row>
    <row r="70" spans="1:13" s="11" customFormat="1" ht="16.5" customHeight="1" x14ac:dyDescent="0.25">
      <c r="B70" s="10"/>
      <c r="C70" s="2"/>
      <c r="D70" s="5"/>
      <c r="E70" s="33"/>
      <c r="F70" s="12"/>
      <c r="G70" s="6"/>
      <c r="H70" s="80"/>
      <c r="I70" s="80"/>
      <c r="J70" s="80"/>
      <c r="K70" s="109"/>
      <c r="L70" s="30"/>
    </row>
    <row r="71" spans="1:13" ht="16.5" customHeight="1" x14ac:dyDescent="0.25">
      <c r="A71" s="11"/>
      <c r="B71" s="10" t="s">
        <v>38</v>
      </c>
      <c r="C71" s="2" t="s">
        <v>129</v>
      </c>
      <c r="D71" s="5" t="s">
        <v>256</v>
      </c>
      <c r="E71" s="33" t="s">
        <v>1158</v>
      </c>
      <c r="F71" s="12" t="s">
        <v>103</v>
      </c>
      <c r="G71" s="6">
        <v>3544</v>
      </c>
      <c r="H71" s="80">
        <f t="shared" si="0"/>
        <v>3721.2000000000003</v>
      </c>
      <c r="I71" s="80">
        <f t="shared" si="1"/>
        <v>3907.2600000000007</v>
      </c>
      <c r="J71" s="80">
        <f t="shared" si="5"/>
        <v>4219.8408000000009</v>
      </c>
      <c r="K71" s="109">
        <f t="shared" si="6"/>
        <v>4557.4280640000015</v>
      </c>
      <c r="L71" s="30">
        <f t="shared" si="4"/>
        <v>2634.1934209920005</v>
      </c>
      <c r="M71" s="11" t="s">
        <v>1169</v>
      </c>
    </row>
    <row r="72" spans="1:13" s="11" customFormat="1" ht="16.5" customHeight="1" x14ac:dyDescent="0.25">
      <c r="B72" s="10"/>
      <c r="C72" s="2"/>
      <c r="D72" s="5"/>
      <c r="E72" s="33"/>
      <c r="F72" s="12"/>
      <c r="G72" s="6"/>
      <c r="H72" s="80"/>
      <c r="I72" s="80"/>
      <c r="J72" s="80"/>
      <c r="K72" s="109"/>
      <c r="L72" s="30"/>
    </row>
    <row r="73" spans="1:13" ht="16.5" customHeight="1" x14ac:dyDescent="0.25">
      <c r="A73" s="11"/>
      <c r="B73" s="10" t="s">
        <v>39</v>
      </c>
      <c r="C73" s="2" t="s">
        <v>130</v>
      </c>
      <c r="D73" s="5" t="s">
        <v>256</v>
      </c>
      <c r="E73" s="33" t="s">
        <v>1090</v>
      </c>
      <c r="F73" s="12" t="s">
        <v>104</v>
      </c>
      <c r="G73" s="6">
        <v>3131</v>
      </c>
      <c r="H73" s="80">
        <f t="shared" si="0"/>
        <v>3287.55</v>
      </c>
      <c r="I73" s="80">
        <f t="shared" si="1"/>
        <v>3451.9275000000002</v>
      </c>
      <c r="J73" s="80">
        <f t="shared" si="5"/>
        <v>3728.0817000000006</v>
      </c>
      <c r="K73" s="109">
        <f t="shared" si="6"/>
        <v>4026.3282360000007</v>
      </c>
      <c r="L73" s="30">
        <f t="shared" si="4"/>
        <v>2327.2177204080003</v>
      </c>
      <c r="M73" s="11" t="s">
        <v>1169</v>
      </c>
    </row>
    <row r="74" spans="1:13" s="11" customFormat="1" ht="16.5" customHeight="1" x14ac:dyDescent="0.25">
      <c r="B74" s="10"/>
      <c r="C74" s="2"/>
      <c r="D74" s="5"/>
      <c r="E74" s="33"/>
      <c r="F74" s="12"/>
      <c r="G74" s="6"/>
      <c r="H74" s="80"/>
      <c r="I74" s="80"/>
      <c r="J74" s="80"/>
      <c r="K74" s="109"/>
      <c r="L74" s="30"/>
    </row>
    <row r="75" spans="1:13" ht="16.5" customHeight="1" x14ac:dyDescent="0.25">
      <c r="A75" s="11"/>
      <c r="B75" s="10" t="s">
        <v>40</v>
      </c>
      <c r="C75" s="2" t="s">
        <v>140</v>
      </c>
      <c r="D75" s="5" t="s">
        <v>256</v>
      </c>
      <c r="E75" s="33" t="s">
        <v>1136</v>
      </c>
      <c r="F75" s="12" t="s">
        <v>103</v>
      </c>
      <c r="G75" s="6">
        <v>3743</v>
      </c>
      <c r="H75" s="80">
        <f t="shared" si="0"/>
        <v>3930.15</v>
      </c>
      <c r="I75" s="80">
        <f t="shared" si="1"/>
        <v>4126.6575000000003</v>
      </c>
      <c r="J75" s="80">
        <f t="shared" si="5"/>
        <v>4456.7901000000002</v>
      </c>
      <c r="K75" s="109">
        <f t="shared" si="6"/>
        <v>4813.3333080000002</v>
      </c>
      <c r="L75" s="30">
        <f t="shared" si="4"/>
        <v>2782.1066520240001</v>
      </c>
      <c r="M75" s="11" t="s">
        <v>1169</v>
      </c>
    </row>
    <row r="76" spans="1:13" s="11" customFormat="1" ht="16.5" customHeight="1" x14ac:dyDescent="0.25">
      <c r="B76" s="10"/>
      <c r="C76" s="2"/>
      <c r="D76" s="5"/>
      <c r="E76" s="33"/>
      <c r="F76" s="12"/>
      <c r="G76" s="6"/>
      <c r="H76" s="80"/>
      <c r="I76" s="80"/>
      <c r="J76" s="80"/>
      <c r="K76" s="109"/>
      <c r="L76" s="30"/>
    </row>
    <row r="77" spans="1:13" ht="16.5" customHeight="1" x14ac:dyDescent="0.25">
      <c r="A77" s="11"/>
      <c r="B77" s="10" t="s">
        <v>41</v>
      </c>
      <c r="C77" s="2" t="s">
        <v>141</v>
      </c>
      <c r="D77" s="5" t="s">
        <v>256</v>
      </c>
      <c r="E77" s="33" t="s">
        <v>1134</v>
      </c>
      <c r="F77" s="12" t="s">
        <v>103</v>
      </c>
      <c r="G77" s="6">
        <v>4360</v>
      </c>
      <c r="H77" s="80">
        <f t="shared" si="0"/>
        <v>4578</v>
      </c>
      <c r="I77" s="80">
        <f t="shared" si="1"/>
        <v>4806.9000000000005</v>
      </c>
      <c r="J77" s="80">
        <f t="shared" si="5"/>
        <v>5191.4520000000011</v>
      </c>
      <c r="K77" s="109">
        <f t="shared" si="6"/>
        <v>5606.7681600000014</v>
      </c>
      <c r="L77" s="30">
        <f t="shared" si="4"/>
        <v>3240.7119964800004</v>
      </c>
      <c r="M77" s="11" t="s">
        <v>1169</v>
      </c>
    </row>
    <row r="78" spans="1:13" s="11" customFormat="1" ht="16.5" customHeight="1" x14ac:dyDescent="0.25">
      <c r="B78" s="10"/>
      <c r="C78" s="2"/>
      <c r="D78" s="5"/>
      <c r="E78" s="33"/>
      <c r="F78" s="12"/>
      <c r="G78" s="6"/>
      <c r="H78" s="80"/>
      <c r="I78" s="80"/>
      <c r="J78" s="80"/>
      <c r="K78" s="109"/>
      <c r="L78" s="30"/>
    </row>
    <row r="79" spans="1:13" ht="16.5" customHeight="1" x14ac:dyDescent="0.25">
      <c r="A79" s="11"/>
      <c r="B79" s="10" t="s">
        <v>42</v>
      </c>
      <c r="C79" s="2" t="s">
        <v>142</v>
      </c>
      <c r="D79" s="5" t="s">
        <v>256</v>
      </c>
      <c r="E79" s="33" t="s">
        <v>1135</v>
      </c>
      <c r="F79" s="12" t="s">
        <v>105</v>
      </c>
      <c r="G79" s="6">
        <v>4160</v>
      </c>
      <c r="H79" s="80">
        <f t="shared" si="0"/>
        <v>4368</v>
      </c>
      <c r="I79" s="80">
        <f t="shared" si="1"/>
        <v>4586.4000000000005</v>
      </c>
      <c r="J79" s="80">
        <f t="shared" si="5"/>
        <v>4953.3120000000008</v>
      </c>
      <c r="K79" s="109">
        <f t="shared" si="6"/>
        <v>5349.5769600000012</v>
      </c>
      <c r="L79" s="30">
        <f t="shared" si="4"/>
        <v>3092.0554828800005</v>
      </c>
      <c r="M79" s="11" t="s">
        <v>1169</v>
      </c>
    </row>
    <row r="80" spans="1:13" s="11" customFormat="1" ht="16.5" customHeight="1" x14ac:dyDescent="0.25">
      <c r="B80" s="10"/>
      <c r="C80" s="2"/>
      <c r="D80" s="5"/>
      <c r="E80" s="33"/>
      <c r="F80" s="12"/>
      <c r="G80" s="6"/>
      <c r="H80" s="80"/>
      <c r="I80" s="80"/>
      <c r="J80" s="80"/>
      <c r="K80" s="109"/>
      <c r="L80" s="30"/>
    </row>
    <row r="81" spans="1:13" ht="16.5" customHeight="1" x14ac:dyDescent="0.25">
      <c r="A81" s="11"/>
      <c r="B81" s="10" t="s">
        <v>43</v>
      </c>
      <c r="C81" s="2" t="s">
        <v>143</v>
      </c>
      <c r="D81" s="5" t="s">
        <v>256</v>
      </c>
      <c r="E81" s="33" t="s">
        <v>1136</v>
      </c>
      <c r="F81" s="12" t="s">
        <v>106</v>
      </c>
      <c r="G81" s="6">
        <v>3930</v>
      </c>
      <c r="H81" s="80">
        <f t="shared" si="0"/>
        <v>4126.5</v>
      </c>
      <c r="I81" s="80">
        <f t="shared" si="1"/>
        <v>4332.8249999999998</v>
      </c>
      <c r="J81" s="80">
        <f t="shared" si="5"/>
        <v>4679.451</v>
      </c>
      <c r="K81" s="109">
        <f t="shared" si="6"/>
        <v>5053.8070800000005</v>
      </c>
      <c r="L81" s="30">
        <f t="shared" si="4"/>
        <v>2921.1004922400002</v>
      </c>
      <c r="M81" s="11" t="s">
        <v>1169</v>
      </c>
    </row>
    <row r="82" spans="1:13" s="11" customFormat="1" ht="16.5" customHeight="1" x14ac:dyDescent="0.25">
      <c r="B82" s="10"/>
      <c r="C82" s="2"/>
      <c r="D82" s="5"/>
      <c r="E82" s="33"/>
      <c r="F82" s="12"/>
      <c r="G82" s="6"/>
      <c r="H82" s="80"/>
      <c r="I82" s="80"/>
      <c r="J82" s="80"/>
      <c r="K82" s="109"/>
      <c r="L82" s="30"/>
    </row>
    <row r="83" spans="1:13" ht="16.5" customHeight="1" x14ac:dyDescent="0.25">
      <c r="A83" s="11"/>
      <c r="B83" s="10" t="s">
        <v>44</v>
      </c>
      <c r="C83" s="2" t="s">
        <v>144</v>
      </c>
      <c r="D83" s="5" t="s">
        <v>256</v>
      </c>
      <c r="E83" s="33" t="s">
        <v>1091</v>
      </c>
      <c r="F83" s="12" t="s">
        <v>107</v>
      </c>
      <c r="G83" s="6">
        <v>3544</v>
      </c>
      <c r="H83" s="80">
        <f t="shared" si="0"/>
        <v>3721.2000000000003</v>
      </c>
      <c r="I83" s="80">
        <f t="shared" si="1"/>
        <v>3907.2600000000007</v>
      </c>
      <c r="J83" s="80">
        <f t="shared" si="5"/>
        <v>4219.8408000000009</v>
      </c>
      <c r="K83" s="109">
        <f t="shared" si="6"/>
        <v>4557.4280640000015</v>
      </c>
      <c r="L83" s="30">
        <f t="shared" si="4"/>
        <v>2634.1934209920005</v>
      </c>
      <c r="M83" s="11" t="s">
        <v>1169</v>
      </c>
    </row>
    <row r="84" spans="1:13" s="11" customFormat="1" ht="16.5" customHeight="1" x14ac:dyDescent="0.25">
      <c r="B84" s="10"/>
      <c r="C84" s="2"/>
      <c r="D84" s="5"/>
      <c r="E84" s="33"/>
      <c r="F84" s="12"/>
      <c r="G84" s="6"/>
      <c r="H84" s="80"/>
      <c r="I84" s="80"/>
      <c r="J84" s="80"/>
      <c r="K84" s="109"/>
      <c r="L84" s="30"/>
    </row>
    <row r="85" spans="1:13" x14ac:dyDescent="0.25">
      <c r="A85" s="11"/>
      <c r="B85" s="10" t="s">
        <v>45</v>
      </c>
      <c r="C85" s="2" t="s">
        <v>134</v>
      </c>
      <c r="D85" s="5" t="s">
        <v>256</v>
      </c>
      <c r="E85" s="33" t="s">
        <v>1118</v>
      </c>
      <c r="F85" s="12" t="s">
        <v>107</v>
      </c>
      <c r="G85" s="6">
        <v>4160</v>
      </c>
      <c r="H85" s="80">
        <f t="shared" si="0"/>
        <v>4368</v>
      </c>
      <c r="I85" s="80">
        <f t="shared" si="1"/>
        <v>4586.4000000000005</v>
      </c>
      <c r="J85" s="80">
        <f t="shared" si="5"/>
        <v>4953.3120000000008</v>
      </c>
      <c r="K85" s="109">
        <f t="shared" si="6"/>
        <v>5349.5769600000012</v>
      </c>
      <c r="L85" s="30">
        <f t="shared" si="4"/>
        <v>3092.0554828800005</v>
      </c>
      <c r="M85" s="11" t="s">
        <v>1169</v>
      </c>
    </row>
    <row r="86" spans="1:13" s="11" customFormat="1" x14ac:dyDescent="0.25">
      <c r="B86" s="10"/>
      <c r="C86" s="2"/>
      <c r="D86" s="5"/>
      <c r="E86" s="33"/>
      <c r="F86" s="12"/>
      <c r="G86" s="6"/>
      <c r="H86" s="80"/>
      <c r="I86" s="80"/>
      <c r="J86" s="80"/>
      <c r="K86" s="109"/>
      <c r="L86" s="30"/>
    </row>
    <row r="87" spans="1:13" x14ac:dyDescent="0.25">
      <c r="A87" s="11"/>
      <c r="B87" s="10" t="s">
        <v>46</v>
      </c>
      <c r="C87" s="2" t="s">
        <v>135</v>
      </c>
      <c r="D87" s="5" t="s">
        <v>256</v>
      </c>
      <c r="E87" s="33" t="s">
        <v>1092</v>
      </c>
      <c r="F87" s="12" t="s">
        <v>107</v>
      </c>
      <c r="G87" s="6">
        <v>3959</v>
      </c>
      <c r="H87" s="80">
        <f t="shared" si="0"/>
        <v>4156.95</v>
      </c>
      <c r="I87" s="80">
        <f t="shared" si="1"/>
        <v>4364.7974999999997</v>
      </c>
      <c r="J87" s="80">
        <f t="shared" si="5"/>
        <v>4713.9813000000004</v>
      </c>
      <c r="K87" s="109">
        <f t="shared" si="6"/>
        <v>5091.0998040000004</v>
      </c>
      <c r="L87" s="30">
        <f t="shared" si="4"/>
        <v>2942.6556867119998</v>
      </c>
      <c r="M87" s="11" t="s">
        <v>1169</v>
      </c>
    </row>
    <row r="88" spans="1:13" s="11" customFormat="1" x14ac:dyDescent="0.25">
      <c r="B88" s="10"/>
      <c r="C88" s="2"/>
      <c r="D88" s="5"/>
      <c r="E88" s="33"/>
      <c r="F88" s="12"/>
      <c r="G88" s="6"/>
      <c r="H88" s="80"/>
      <c r="I88" s="80"/>
      <c r="J88" s="80"/>
      <c r="K88" s="109"/>
      <c r="L88" s="30"/>
    </row>
    <row r="89" spans="1:13" x14ac:dyDescent="0.25">
      <c r="A89" s="11"/>
      <c r="B89" s="10" t="s">
        <v>47</v>
      </c>
      <c r="C89" s="2" t="s">
        <v>145</v>
      </c>
      <c r="D89" s="5" t="s">
        <v>256</v>
      </c>
      <c r="E89" s="33" t="s">
        <v>1091</v>
      </c>
      <c r="F89" s="12" t="s">
        <v>106</v>
      </c>
      <c r="G89" s="6">
        <v>3729</v>
      </c>
      <c r="H89" s="80">
        <f t="shared" si="0"/>
        <v>3915.4500000000003</v>
      </c>
      <c r="I89" s="80">
        <f t="shared" si="1"/>
        <v>4111.2225000000008</v>
      </c>
      <c r="J89" s="80">
        <f t="shared" si="5"/>
        <v>4440.1203000000014</v>
      </c>
      <c r="K89" s="109">
        <f t="shared" si="6"/>
        <v>4795.3299240000015</v>
      </c>
      <c r="L89" s="30">
        <f t="shared" si="4"/>
        <v>2771.7006960720005</v>
      </c>
      <c r="M89" s="11" t="s">
        <v>1169</v>
      </c>
    </row>
    <row r="90" spans="1:13" s="11" customFormat="1" x14ac:dyDescent="0.25">
      <c r="B90" s="10"/>
      <c r="C90" s="2"/>
      <c r="D90" s="5"/>
      <c r="E90" s="33"/>
      <c r="F90" s="12"/>
      <c r="G90" s="6"/>
      <c r="H90" s="80"/>
      <c r="I90" s="80"/>
      <c r="J90" s="80"/>
      <c r="K90" s="109"/>
      <c r="L90" s="30"/>
    </row>
    <row r="91" spans="1:13" x14ac:dyDescent="0.25">
      <c r="A91" s="11"/>
      <c r="B91" s="10" t="s">
        <v>48</v>
      </c>
      <c r="C91" s="2" t="s">
        <v>137</v>
      </c>
      <c r="D91" s="5" t="s">
        <v>256</v>
      </c>
      <c r="E91" s="33" t="s">
        <v>1093</v>
      </c>
      <c r="F91" s="12" t="s">
        <v>104</v>
      </c>
      <c r="G91" s="6">
        <v>3015</v>
      </c>
      <c r="H91" s="80">
        <f t="shared" si="0"/>
        <v>3165.75</v>
      </c>
      <c r="I91" s="80">
        <f t="shared" si="1"/>
        <v>3324.0375000000004</v>
      </c>
      <c r="J91" s="80">
        <f t="shared" si="5"/>
        <v>3589.9605000000006</v>
      </c>
      <c r="K91" s="109">
        <f t="shared" si="6"/>
        <v>3877.1573400000011</v>
      </c>
      <c r="L91" s="30">
        <f t="shared" si="4"/>
        <v>2240.9969425200006</v>
      </c>
      <c r="M91" s="11" t="s">
        <v>1169</v>
      </c>
    </row>
    <row r="92" spans="1:13" s="11" customFormat="1" x14ac:dyDescent="0.25">
      <c r="B92" s="10"/>
      <c r="C92" s="2"/>
      <c r="D92" s="5"/>
      <c r="E92" s="33"/>
      <c r="F92" s="12"/>
      <c r="G92" s="6"/>
      <c r="H92" s="80"/>
      <c r="I92" s="80"/>
      <c r="J92" s="80"/>
      <c r="K92" s="109"/>
      <c r="L92" s="30"/>
    </row>
    <row r="93" spans="1:13" x14ac:dyDescent="0.25">
      <c r="A93" s="11"/>
      <c r="B93" s="10" t="s">
        <v>49</v>
      </c>
      <c r="C93" s="2" t="s">
        <v>146</v>
      </c>
      <c r="D93" s="5" t="s">
        <v>256</v>
      </c>
      <c r="E93" s="33" t="s">
        <v>1137</v>
      </c>
      <c r="F93" s="12" t="s">
        <v>108</v>
      </c>
      <c r="G93" s="6">
        <v>3930</v>
      </c>
      <c r="H93" s="80">
        <f t="shared" si="0"/>
        <v>4126.5</v>
      </c>
      <c r="I93" s="80">
        <f t="shared" si="1"/>
        <v>4332.8249999999998</v>
      </c>
      <c r="J93" s="80">
        <f t="shared" si="5"/>
        <v>4679.451</v>
      </c>
      <c r="K93" s="109">
        <f t="shared" si="6"/>
        <v>5053.8070800000005</v>
      </c>
      <c r="L93" s="30">
        <f t="shared" si="4"/>
        <v>2921.1004922400002</v>
      </c>
      <c r="M93" s="11" t="s">
        <v>1169</v>
      </c>
    </row>
    <row r="94" spans="1:13" s="11" customFormat="1" x14ac:dyDescent="0.25">
      <c r="B94" s="10"/>
      <c r="C94" s="2"/>
      <c r="D94" s="5"/>
      <c r="E94" s="33"/>
      <c r="F94" s="12"/>
      <c r="G94" s="6"/>
      <c r="H94" s="80"/>
      <c r="I94" s="80"/>
      <c r="J94" s="80"/>
      <c r="K94" s="109"/>
      <c r="L94" s="30"/>
    </row>
    <row r="95" spans="1:13" x14ac:dyDescent="0.25">
      <c r="A95" s="11"/>
      <c r="B95" s="10" t="s">
        <v>50</v>
      </c>
      <c r="C95" s="2" t="s">
        <v>147</v>
      </c>
      <c r="D95" s="5" t="s">
        <v>256</v>
      </c>
      <c r="E95" s="33" t="s">
        <v>1094</v>
      </c>
      <c r="F95" s="12" t="s">
        <v>109</v>
      </c>
      <c r="G95" s="6">
        <v>3074</v>
      </c>
      <c r="H95" s="80">
        <f t="shared" si="0"/>
        <v>3227.7000000000003</v>
      </c>
      <c r="I95" s="80">
        <f t="shared" si="1"/>
        <v>3389.0850000000005</v>
      </c>
      <c r="J95" s="80">
        <f t="shared" si="5"/>
        <v>3660.2118000000009</v>
      </c>
      <c r="K95" s="109">
        <f t="shared" si="6"/>
        <v>3953.0287440000011</v>
      </c>
      <c r="L95" s="30">
        <f t="shared" si="4"/>
        <v>2284.8506140320005</v>
      </c>
      <c r="M95" s="11" t="s">
        <v>1169</v>
      </c>
    </row>
    <row r="96" spans="1:13" s="11" customFormat="1" x14ac:dyDescent="0.25">
      <c r="B96" s="10"/>
      <c r="C96" s="2"/>
      <c r="D96" s="5"/>
      <c r="E96" s="33"/>
      <c r="F96" s="12"/>
      <c r="G96" s="6"/>
      <c r="H96" s="80"/>
      <c r="I96" s="80"/>
      <c r="J96" s="80"/>
      <c r="K96" s="109"/>
      <c r="L96" s="30"/>
    </row>
    <row r="97" spans="1:13" x14ac:dyDescent="0.25">
      <c r="A97" s="11"/>
      <c r="B97" s="10" t="s">
        <v>51</v>
      </c>
      <c r="C97" s="2" t="s">
        <v>148</v>
      </c>
      <c r="D97" s="5" t="s">
        <v>256</v>
      </c>
      <c r="E97" s="33" t="s">
        <v>1095</v>
      </c>
      <c r="F97" s="12" t="s">
        <v>110</v>
      </c>
      <c r="G97" s="6">
        <v>3307</v>
      </c>
      <c r="H97" s="80">
        <f t="shared" si="0"/>
        <v>3472.3500000000004</v>
      </c>
      <c r="I97" s="80">
        <f t="shared" si="1"/>
        <v>3645.9675000000007</v>
      </c>
      <c r="J97" s="80">
        <f t="shared" si="5"/>
        <v>3937.6449000000011</v>
      </c>
      <c r="K97" s="109">
        <f t="shared" si="6"/>
        <v>4252.6564920000019</v>
      </c>
      <c r="L97" s="30">
        <f t="shared" si="4"/>
        <v>2458.0354523760011</v>
      </c>
      <c r="M97" s="11" t="s">
        <v>1169</v>
      </c>
    </row>
    <row r="98" spans="1:13" s="11" customFormat="1" x14ac:dyDescent="0.25">
      <c r="B98" s="10"/>
      <c r="C98" s="2"/>
      <c r="D98" s="5"/>
      <c r="E98" s="33"/>
      <c r="F98" s="12"/>
      <c r="G98" s="6"/>
      <c r="H98" s="80"/>
      <c r="I98" s="80"/>
      <c r="J98" s="80"/>
      <c r="K98" s="109"/>
      <c r="L98" s="30"/>
    </row>
    <row r="99" spans="1:13" x14ac:dyDescent="0.25">
      <c r="A99" s="11"/>
      <c r="B99" s="10" t="s">
        <v>52</v>
      </c>
      <c r="C99" s="2" t="s">
        <v>149</v>
      </c>
      <c r="D99" s="5" t="s">
        <v>257</v>
      </c>
      <c r="E99" s="33" t="s">
        <v>1096</v>
      </c>
      <c r="F99" s="12" t="s">
        <v>102</v>
      </c>
      <c r="G99" s="6">
        <v>2684</v>
      </c>
      <c r="H99" s="80">
        <f t="shared" si="0"/>
        <v>2818.2000000000003</v>
      </c>
      <c r="I99" s="80">
        <f t="shared" si="1"/>
        <v>2959.1100000000006</v>
      </c>
      <c r="J99" s="80">
        <f t="shared" si="5"/>
        <v>3195.8388000000009</v>
      </c>
      <c r="K99" s="109">
        <f t="shared" si="6"/>
        <v>3451.505904000001</v>
      </c>
      <c r="L99" s="30">
        <f t="shared" si="4"/>
        <v>1994.9704125120004</v>
      </c>
      <c r="M99" s="11" t="s">
        <v>1169</v>
      </c>
    </row>
    <row r="100" spans="1:13" s="11" customFormat="1" x14ac:dyDescent="0.25">
      <c r="B100" s="10"/>
      <c r="C100" s="2"/>
      <c r="D100" s="5"/>
      <c r="E100" s="33"/>
      <c r="F100" s="12"/>
      <c r="G100" s="6"/>
      <c r="H100" s="80"/>
      <c r="I100" s="80"/>
      <c r="J100" s="80"/>
      <c r="K100" s="109"/>
      <c r="L100" s="30"/>
    </row>
    <row r="101" spans="1:13" x14ac:dyDescent="0.25">
      <c r="A101" s="11"/>
      <c r="B101" s="10" t="s">
        <v>53</v>
      </c>
      <c r="C101" s="2" t="s">
        <v>128</v>
      </c>
      <c r="D101" s="5" t="s">
        <v>257</v>
      </c>
      <c r="E101" s="33" t="s">
        <v>1138</v>
      </c>
      <c r="F101" s="12" t="s">
        <v>103</v>
      </c>
      <c r="G101" s="6">
        <v>3100</v>
      </c>
      <c r="H101" s="80">
        <f t="shared" si="0"/>
        <v>3255</v>
      </c>
      <c r="I101" s="80">
        <f t="shared" si="1"/>
        <v>3417.75</v>
      </c>
      <c r="J101" s="80">
        <f t="shared" si="5"/>
        <v>3691.17</v>
      </c>
      <c r="K101" s="109">
        <f t="shared" si="6"/>
        <v>3986.4636000000005</v>
      </c>
      <c r="L101" s="30">
        <f t="shared" si="4"/>
        <v>2304.1759608000002</v>
      </c>
      <c r="M101" s="11" t="s">
        <v>1169</v>
      </c>
    </row>
    <row r="102" spans="1:13" s="11" customFormat="1" x14ac:dyDescent="0.25">
      <c r="B102" s="10"/>
      <c r="C102" s="2"/>
      <c r="D102" s="5"/>
      <c r="E102" s="33"/>
      <c r="F102" s="12"/>
      <c r="G102" s="6"/>
      <c r="H102" s="80"/>
      <c r="I102" s="80"/>
      <c r="J102" s="80"/>
      <c r="K102" s="109"/>
      <c r="L102" s="30"/>
    </row>
    <row r="103" spans="1:13" x14ac:dyDescent="0.25">
      <c r="A103" s="11"/>
      <c r="B103" s="10" t="s">
        <v>54</v>
      </c>
      <c r="C103" s="2" t="s">
        <v>150</v>
      </c>
      <c r="D103" s="5" t="s">
        <v>257</v>
      </c>
      <c r="E103" s="33" t="s">
        <v>1097</v>
      </c>
      <c r="F103" s="12" t="s">
        <v>103</v>
      </c>
      <c r="G103" s="6">
        <v>2900</v>
      </c>
      <c r="H103" s="80">
        <f t="shared" si="0"/>
        <v>3045</v>
      </c>
      <c r="I103" s="80">
        <f t="shared" si="1"/>
        <v>3197.25</v>
      </c>
      <c r="J103" s="80">
        <f t="shared" si="5"/>
        <v>3453.03</v>
      </c>
      <c r="K103" s="109">
        <f t="shared" si="6"/>
        <v>3729.2724000000003</v>
      </c>
      <c r="L103" s="30">
        <f t="shared" si="4"/>
        <v>2155.5194471999998</v>
      </c>
      <c r="M103" s="11" t="s">
        <v>1169</v>
      </c>
    </row>
    <row r="104" spans="1:13" s="11" customFormat="1" x14ac:dyDescent="0.25">
      <c r="B104" s="10"/>
      <c r="C104" s="2"/>
      <c r="D104" s="5"/>
      <c r="E104" s="33"/>
      <c r="F104" s="12"/>
      <c r="G104" s="6"/>
      <c r="H104" s="80"/>
      <c r="I104" s="80"/>
      <c r="J104" s="80"/>
      <c r="K104" s="109"/>
      <c r="L104" s="30"/>
    </row>
    <row r="105" spans="1:13" x14ac:dyDescent="0.25">
      <c r="A105" s="11"/>
      <c r="B105" s="10" t="s">
        <v>55</v>
      </c>
      <c r="C105" s="2" t="s">
        <v>130</v>
      </c>
      <c r="D105" s="5" t="s">
        <v>257</v>
      </c>
      <c r="E105" s="33" t="s">
        <v>1138</v>
      </c>
      <c r="F105" s="12" t="s">
        <v>104</v>
      </c>
      <c r="G105" s="6">
        <v>2855</v>
      </c>
      <c r="H105" s="80">
        <f t="shared" si="0"/>
        <v>2997.75</v>
      </c>
      <c r="I105" s="80">
        <f t="shared" si="1"/>
        <v>3147.6375000000003</v>
      </c>
      <c r="J105" s="80">
        <f t="shared" si="5"/>
        <v>3399.4485000000004</v>
      </c>
      <c r="K105" s="109">
        <f t="shared" si="6"/>
        <v>3671.4043800000009</v>
      </c>
      <c r="L105" s="30">
        <f t="shared" si="4"/>
        <v>2122.0717316400005</v>
      </c>
      <c r="M105" s="11" t="s">
        <v>1169</v>
      </c>
    </row>
    <row r="106" spans="1:13" s="11" customFormat="1" x14ac:dyDescent="0.25">
      <c r="B106" s="10"/>
      <c r="C106" s="2"/>
      <c r="D106" s="5"/>
      <c r="E106" s="33"/>
      <c r="F106" s="12"/>
      <c r="G106" s="6"/>
      <c r="H106" s="80"/>
      <c r="I106" s="80"/>
      <c r="J106" s="80"/>
      <c r="K106" s="109"/>
      <c r="L106" s="30"/>
    </row>
    <row r="107" spans="1:13" x14ac:dyDescent="0.25">
      <c r="A107" s="11"/>
      <c r="B107" s="10" t="s">
        <v>56</v>
      </c>
      <c r="C107" s="2" t="s">
        <v>151</v>
      </c>
      <c r="D107" s="5" t="s">
        <v>257</v>
      </c>
      <c r="E107" s="33" t="s">
        <v>1140</v>
      </c>
      <c r="F107" s="12" t="s">
        <v>103</v>
      </c>
      <c r="G107" s="6">
        <v>3100</v>
      </c>
      <c r="H107" s="80">
        <f t="shared" si="0"/>
        <v>3255</v>
      </c>
      <c r="I107" s="80">
        <f t="shared" si="1"/>
        <v>3417.75</v>
      </c>
      <c r="J107" s="80">
        <f t="shared" si="5"/>
        <v>3691.17</v>
      </c>
      <c r="K107" s="109">
        <f t="shared" si="6"/>
        <v>3986.4636000000005</v>
      </c>
      <c r="L107" s="30">
        <f t="shared" si="4"/>
        <v>2304.1759608000002</v>
      </c>
      <c r="M107" s="11" t="s">
        <v>1169</v>
      </c>
    </row>
    <row r="108" spans="1:13" s="11" customFormat="1" x14ac:dyDescent="0.25">
      <c r="B108" s="10"/>
      <c r="C108" s="2"/>
      <c r="D108" s="5"/>
      <c r="E108" s="33"/>
      <c r="F108" s="12"/>
      <c r="G108" s="6"/>
      <c r="H108" s="80"/>
      <c r="I108" s="80"/>
      <c r="J108" s="80"/>
      <c r="K108" s="109"/>
      <c r="L108" s="30"/>
    </row>
    <row r="109" spans="1:13" x14ac:dyDescent="0.25">
      <c r="A109" s="11"/>
      <c r="B109" s="10" t="s">
        <v>57</v>
      </c>
      <c r="C109" s="2" t="s">
        <v>132</v>
      </c>
      <c r="D109" s="5" t="s">
        <v>257</v>
      </c>
      <c r="E109" s="33" t="s">
        <v>1139</v>
      </c>
      <c r="F109" s="12" t="s">
        <v>103</v>
      </c>
      <c r="G109" s="6">
        <v>3522</v>
      </c>
      <c r="H109" s="80">
        <f t="shared" si="0"/>
        <v>3698.1000000000004</v>
      </c>
      <c r="I109" s="80">
        <f t="shared" si="1"/>
        <v>3883.0050000000006</v>
      </c>
      <c r="J109" s="80">
        <f t="shared" si="5"/>
        <v>4193.6454000000012</v>
      </c>
      <c r="K109" s="109">
        <f t="shared" si="6"/>
        <v>4529.1370320000015</v>
      </c>
      <c r="L109" s="30">
        <f t="shared" si="4"/>
        <v>2617.8412044960005</v>
      </c>
      <c r="M109" s="11" t="s">
        <v>1169</v>
      </c>
    </row>
    <row r="110" spans="1:13" s="11" customFormat="1" x14ac:dyDescent="0.25">
      <c r="B110" s="10"/>
      <c r="C110" s="2"/>
      <c r="D110" s="5"/>
      <c r="E110" s="33"/>
      <c r="F110" s="12"/>
      <c r="G110" s="6"/>
      <c r="H110" s="80"/>
      <c r="I110" s="80"/>
      <c r="J110" s="80"/>
      <c r="K110" s="109"/>
      <c r="L110" s="30"/>
    </row>
    <row r="111" spans="1:13" x14ac:dyDescent="0.25">
      <c r="A111" s="11"/>
      <c r="B111" s="10" t="s">
        <v>58</v>
      </c>
      <c r="C111" s="2" t="s">
        <v>152</v>
      </c>
      <c r="D111" s="5" t="s">
        <v>257</v>
      </c>
      <c r="E111" s="33" t="s">
        <v>1159</v>
      </c>
      <c r="F111" s="12" t="s">
        <v>105</v>
      </c>
      <c r="G111" s="6">
        <v>3322</v>
      </c>
      <c r="H111" s="80">
        <f t="shared" si="0"/>
        <v>3488.1000000000004</v>
      </c>
      <c r="I111" s="80">
        <f t="shared" si="1"/>
        <v>3662.5050000000006</v>
      </c>
      <c r="J111" s="80">
        <f t="shared" si="5"/>
        <v>3955.5054000000009</v>
      </c>
      <c r="K111" s="109">
        <f t="shared" si="6"/>
        <v>4271.9458320000012</v>
      </c>
      <c r="L111" s="30">
        <f t="shared" si="4"/>
        <v>2469.1846908960006</v>
      </c>
      <c r="M111" s="11" t="s">
        <v>1169</v>
      </c>
    </row>
    <row r="112" spans="1:13" s="11" customFormat="1" x14ac:dyDescent="0.25">
      <c r="B112" s="10"/>
      <c r="C112" s="2"/>
      <c r="D112" s="5"/>
      <c r="E112" s="33"/>
      <c r="F112" s="12"/>
      <c r="G112" s="6"/>
      <c r="H112" s="80"/>
      <c r="I112" s="80"/>
      <c r="J112" s="80"/>
      <c r="K112" s="109"/>
      <c r="L112" s="30"/>
    </row>
    <row r="113" spans="1:13" x14ac:dyDescent="0.25">
      <c r="A113" s="11"/>
      <c r="B113" s="10" t="s">
        <v>59</v>
      </c>
      <c r="C113" s="2" t="s">
        <v>153</v>
      </c>
      <c r="D113" s="5" t="s">
        <v>257</v>
      </c>
      <c r="E113" s="33" t="s">
        <v>1141</v>
      </c>
      <c r="F113" s="12" t="s">
        <v>106</v>
      </c>
      <c r="G113" s="6">
        <v>3038</v>
      </c>
      <c r="H113" s="80">
        <f t="shared" si="0"/>
        <v>3189.9</v>
      </c>
      <c r="I113" s="80">
        <f t="shared" si="1"/>
        <v>3349.3950000000004</v>
      </c>
      <c r="J113" s="80">
        <f t="shared" si="5"/>
        <v>3617.3466000000008</v>
      </c>
      <c r="K113" s="109">
        <f t="shared" si="6"/>
        <v>3906.7343280000009</v>
      </c>
      <c r="L113" s="30">
        <f t="shared" si="4"/>
        <v>2258.0924415840004</v>
      </c>
      <c r="M113" s="11" t="s">
        <v>1169</v>
      </c>
    </row>
    <row r="114" spans="1:13" s="11" customFormat="1" x14ac:dyDescent="0.25">
      <c r="B114" s="10"/>
      <c r="C114" s="2"/>
      <c r="D114" s="5"/>
      <c r="E114" s="33"/>
      <c r="F114" s="12"/>
      <c r="G114" s="6"/>
      <c r="H114" s="80"/>
      <c r="I114" s="80"/>
      <c r="J114" s="80"/>
      <c r="K114" s="109"/>
      <c r="L114" s="30"/>
    </row>
    <row r="115" spans="1:13" x14ac:dyDescent="0.25">
      <c r="A115" s="11"/>
      <c r="B115" s="10" t="s">
        <v>60</v>
      </c>
      <c r="C115" s="2" t="s">
        <v>154</v>
      </c>
      <c r="D115" s="5" t="s">
        <v>257</v>
      </c>
      <c r="E115" s="33" t="s">
        <v>1098</v>
      </c>
      <c r="F115" s="12" t="s">
        <v>107</v>
      </c>
      <c r="G115" s="6">
        <v>2900</v>
      </c>
      <c r="H115" s="80">
        <f t="shared" si="0"/>
        <v>3045</v>
      </c>
      <c r="I115" s="80">
        <f t="shared" si="1"/>
        <v>3197.25</v>
      </c>
      <c r="J115" s="80">
        <f t="shared" si="5"/>
        <v>3453.03</v>
      </c>
      <c r="K115" s="109">
        <f t="shared" si="6"/>
        <v>3729.2724000000003</v>
      </c>
      <c r="L115" s="30">
        <f t="shared" si="4"/>
        <v>2155.5194471999998</v>
      </c>
      <c r="M115" s="11" t="s">
        <v>1169</v>
      </c>
    </row>
    <row r="116" spans="1:13" s="11" customFormat="1" x14ac:dyDescent="0.25">
      <c r="B116" s="10"/>
      <c r="C116" s="2"/>
      <c r="D116" s="5"/>
      <c r="E116" s="33"/>
      <c r="F116" s="12"/>
      <c r="G116" s="6"/>
      <c r="H116" s="80"/>
      <c r="I116" s="80"/>
      <c r="J116" s="80"/>
      <c r="K116" s="109"/>
      <c r="L116" s="30"/>
    </row>
    <row r="117" spans="1:13" x14ac:dyDescent="0.25">
      <c r="A117" s="11"/>
      <c r="B117" s="10" t="s">
        <v>61</v>
      </c>
      <c r="C117" s="2" t="s">
        <v>134</v>
      </c>
      <c r="D117" s="5" t="s">
        <v>257</v>
      </c>
      <c r="E117" s="33" t="s">
        <v>1142</v>
      </c>
      <c r="F117" s="12" t="s">
        <v>107</v>
      </c>
      <c r="G117" s="6">
        <v>3322</v>
      </c>
      <c r="H117" s="80">
        <f t="shared" si="0"/>
        <v>3488.1000000000004</v>
      </c>
      <c r="I117" s="80">
        <f t="shared" si="1"/>
        <v>3662.5050000000006</v>
      </c>
      <c r="J117" s="80">
        <f t="shared" si="5"/>
        <v>3955.5054000000009</v>
      </c>
      <c r="K117" s="109">
        <f t="shared" si="6"/>
        <v>4271.9458320000012</v>
      </c>
      <c r="L117" s="30">
        <f t="shared" si="4"/>
        <v>2469.1846908960006</v>
      </c>
      <c r="M117" s="11" t="s">
        <v>1169</v>
      </c>
    </row>
    <row r="118" spans="1:13" s="11" customFormat="1" x14ac:dyDescent="0.25">
      <c r="B118" s="10"/>
      <c r="C118" s="2"/>
      <c r="D118" s="5"/>
      <c r="E118" s="33"/>
      <c r="F118" s="12"/>
      <c r="G118" s="6"/>
      <c r="H118" s="80"/>
      <c r="I118" s="80"/>
      <c r="J118" s="80"/>
      <c r="K118" s="109"/>
      <c r="L118" s="30"/>
    </row>
    <row r="119" spans="1:13" x14ac:dyDescent="0.25">
      <c r="A119" s="11"/>
      <c r="B119" s="10" t="s">
        <v>62</v>
      </c>
      <c r="C119" s="2" t="s">
        <v>135</v>
      </c>
      <c r="D119" s="5" t="s">
        <v>257</v>
      </c>
      <c r="E119" s="33" t="s">
        <v>1099</v>
      </c>
      <c r="F119" s="12" t="s">
        <v>107</v>
      </c>
      <c r="G119" s="6">
        <v>3121</v>
      </c>
      <c r="H119" s="80">
        <f t="shared" si="0"/>
        <v>3277.05</v>
      </c>
      <c r="I119" s="80">
        <f t="shared" si="1"/>
        <v>3440.9025000000001</v>
      </c>
      <c r="J119" s="80">
        <f t="shared" si="5"/>
        <v>3716.1747000000005</v>
      </c>
      <c r="K119" s="109">
        <f t="shared" si="6"/>
        <v>4013.4686760000009</v>
      </c>
      <c r="L119" s="30">
        <f t="shared" si="4"/>
        <v>2319.7848947280004</v>
      </c>
      <c r="M119" s="11" t="s">
        <v>1169</v>
      </c>
    </row>
    <row r="120" spans="1:13" s="11" customFormat="1" x14ac:dyDescent="0.25">
      <c r="B120" s="10"/>
      <c r="C120" s="2"/>
      <c r="D120" s="5"/>
      <c r="E120" s="33"/>
      <c r="F120" s="12"/>
      <c r="G120" s="6"/>
      <c r="H120" s="80"/>
      <c r="I120" s="80"/>
      <c r="J120" s="80"/>
      <c r="K120" s="109"/>
      <c r="L120" s="30"/>
    </row>
    <row r="121" spans="1:13" x14ac:dyDescent="0.25">
      <c r="A121" s="11"/>
      <c r="B121" s="10" t="s">
        <v>63</v>
      </c>
      <c r="C121" s="2" t="s">
        <v>145</v>
      </c>
      <c r="D121" s="5" t="s">
        <v>257</v>
      </c>
      <c r="E121" s="33" t="s">
        <v>1100</v>
      </c>
      <c r="F121" s="12" t="s">
        <v>106</v>
      </c>
      <c r="G121" s="6">
        <v>3074</v>
      </c>
      <c r="H121" s="80">
        <f t="shared" si="0"/>
        <v>3227.7000000000003</v>
      </c>
      <c r="I121" s="80">
        <f t="shared" si="1"/>
        <v>3389.0850000000005</v>
      </c>
      <c r="J121" s="80">
        <f t="shared" si="5"/>
        <v>3660.2118000000009</v>
      </c>
      <c r="K121" s="109">
        <f t="shared" si="6"/>
        <v>3953.0287440000011</v>
      </c>
      <c r="L121" s="30">
        <f t="shared" si="4"/>
        <v>2284.8506140320005</v>
      </c>
      <c r="M121" s="11" t="s">
        <v>1169</v>
      </c>
    </row>
    <row r="122" spans="1:13" s="11" customFormat="1" x14ac:dyDescent="0.25">
      <c r="B122" s="10"/>
      <c r="C122" s="2"/>
      <c r="D122" s="5"/>
      <c r="E122" s="33"/>
      <c r="F122" s="12"/>
      <c r="G122" s="6"/>
      <c r="H122" s="80"/>
      <c r="I122" s="80"/>
      <c r="J122" s="80"/>
      <c r="K122" s="109"/>
      <c r="L122" s="30"/>
    </row>
    <row r="123" spans="1:13" x14ac:dyDescent="0.25">
      <c r="A123" s="11"/>
      <c r="B123" s="10" t="s">
        <v>64</v>
      </c>
      <c r="C123" s="2" t="s">
        <v>155</v>
      </c>
      <c r="D123" s="5" t="s">
        <v>257</v>
      </c>
      <c r="E123" s="33" t="s">
        <v>1101</v>
      </c>
      <c r="F123" s="12" t="s">
        <v>104</v>
      </c>
      <c r="G123" s="6">
        <v>2855</v>
      </c>
      <c r="H123" s="80">
        <f t="shared" si="0"/>
        <v>2997.75</v>
      </c>
      <c r="I123" s="80">
        <f t="shared" si="1"/>
        <v>3147.6375000000003</v>
      </c>
      <c r="J123" s="80">
        <f t="shared" si="5"/>
        <v>3399.4485000000004</v>
      </c>
      <c r="K123" s="109">
        <f t="shared" si="6"/>
        <v>3671.4043800000009</v>
      </c>
      <c r="L123" s="30">
        <f t="shared" si="4"/>
        <v>2122.0717316400005</v>
      </c>
      <c r="M123" s="11" t="s">
        <v>1169</v>
      </c>
    </row>
    <row r="124" spans="1:13" s="11" customFormat="1" x14ac:dyDescent="0.25">
      <c r="B124" s="10"/>
      <c r="C124" s="2"/>
      <c r="D124" s="5"/>
      <c r="E124" s="33"/>
      <c r="F124" s="12"/>
      <c r="G124" s="6"/>
      <c r="H124" s="80"/>
      <c r="I124" s="80"/>
      <c r="J124" s="80"/>
      <c r="K124" s="109"/>
      <c r="L124" s="30"/>
    </row>
    <row r="125" spans="1:13" x14ac:dyDescent="0.25">
      <c r="A125" s="11"/>
      <c r="B125" s="10" t="s">
        <v>65</v>
      </c>
      <c r="C125" s="2" t="s">
        <v>156</v>
      </c>
      <c r="D125" s="5" t="s">
        <v>257</v>
      </c>
      <c r="E125" s="33" t="s">
        <v>1143</v>
      </c>
      <c r="F125" s="12" t="s">
        <v>108</v>
      </c>
      <c r="G125" s="6">
        <v>3274</v>
      </c>
      <c r="H125" s="80">
        <f t="shared" si="0"/>
        <v>3437.7000000000003</v>
      </c>
      <c r="I125" s="80">
        <f t="shared" si="1"/>
        <v>3609.5850000000005</v>
      </c>
      <c r="J125" s="80">
        <f t="shared" si="5"/>
        <v>3898.3518000000008</v>
      </c>
      <c r="K125" s="109">
        <f t="shared" si="6"/>
        <v>4210.2199440000013</v>
      </c>
      <c r="L125" s="30">
        <f t="shared" si="4"/>
        <v>2433.5071276320004</v>
      </c>
      <c r="M125" s="11" t="s">
        <v>1169</v>
      </c>
    </row>
    <row r="126" spans="1:13" s="11" customFormat="1" x14ac:dyDescent="0.25">
      <c r="B126" s="10"/>
      <c r="C126" s="2"/>
      <c r="D126" s="5"/>
      <c r="E126" s="33"/>
      <c r="F126" s="12"/>
      <c r="G126" s="6"/>
      <c r="H126" s="80"/>
      <c r="I126" s="80"/>
      <c r="J126" s="80"/>
      <c r="K126" s="109"/>
      <c r="L126" s="30"/>
    </row>
    <row r="127" spans="1:13" x14ac:dyDescent="0.25">
      <c r="A127" s="11"/>
      <c r="B127" s="10" t="s">
        <v>66</v>
      </c>
      <c r="C127" s="2" t="s">
        <v>157</v>
      </c>
      <c r="D127" s="5" t="s">
        <v>257</v>
      </c>
      <c r="E127" s="33" t="s">
        <v>1160</v>
      </c>
      <c r="F127" s="12" t="s">
        <v>109</v>
      </c>
      <c r="G127" s="6">
        <v>2958</v>
      </c>
      <c r="H127" s="80">
        <f t="shared" si="0"/>
        <v>3105.9</v>
      </c>
      <c r="I127" s="80">
        <f t="shared" si="1"/>
        <v>3261.1950000000002</v>
      </c>
      <c r="J127" s="80">
        <f t="shared" si="5"/>
        <v>3522.0906000000004</v>
      </c>
      <c r="K127" s="109">
        <f t="shared" si="6"/>
        <v>3803.8578480000006</v>
      </c>
      <c r="L127" s="30">
        <f t="shared" si="4"/>
        <v>2198.6298361440004</v>
      </c>
      <c r="M127" s="11" t="s">
        <v>1169</v>
      </c>
    </row>
    <row r="128" spans="1:13" s="11" customFormat="1" x14ac:dyDescent="0.25">
      <c r="B128" s="10"/>
      <c r="C128" s="2"/>
      <c r="D128" s="5"/>
      <c r="E128" s="33"/>
      <c r="F128" s="12"/>
      <c r="G128" s="6"/>
      <c r="H128" s="80"/>
      <c r="I128" s="80"/>
      <c r="J128" s="80"/>
      <c r="K128" s="109"/>
      <c r="L128" s="30"/>
    </row>
    <row r="129" spans="1:13" x14ac:dyDescent="0.25">
      <c r="A129" s="11"/>
      <c r="B129" s="10" t="s">
        <v>67</v>
      </c>
      <c r="C129" s="2" t="s">
        <v>126</v>
      </c>
      <c r="D129" s="5" t="s">
        <v>257</v>
      </c>
      <c r="E129" s="33" t="s">
        <v>1102</v>
      </c>
      <c r="F129" s="12" t="s">
        <v>110</v>
      </c>
      <c r="G129" s="6">
        <v>3027</v>
      </c>
      <c r="H129" s="80">
        <f t="shared" si="0"/>
        <v>3178.35</v>
      </c>
      <c r="I129" s="80">
        <f t="shared" si="1"/>
        <v>3337.2674999999999</v>
      </c>
      <c r="J129" s="80">
        <f t="shared" si="5"/>
        <v>3604.2489</v>
      </c>
      <c r="K129" s="109">
        <f t="shared" si="6"/>
        <v>3892.5888120000004</v>
      </c>
      <c r="L129" s="30">
        <f t="shared" si="4"/>
        <v>2249.9163333360002</v>
      </c>
      <c r="M129" s="11" t="s">
        <v>1169</v>
      </c>
    </row>
    <row r="130" spans="1:13" s="11" customFormat="1" x14ac:dyDescent="0.25">
      <c r="B130" s="10"/>
      <c r="C130" s="2"/>
      <c r="D130" s="5"/>
      <c r="E130" s="33"/>
      <c r="F130" s="12"/>
      <c r="G130" s="6"/>
      <c r="H130" s="80"/>
      <c r="I130" s="80"/>
      <c r="J130" s="80"/>
      <c r="K130" s="109"/>
      <c r="L130" s="30"/>
    </row>
    <row r="131" spans="1:13" x14ac:dyDescent="0.25">
      <c r="A131" s="11"/>
      <c r="B131" s="10" t="s">
        <v>68</v>
      </c>
      <c r="C131" s="2" t="s">
        <v>158</v>
      </c>
      <c r="D131" s="5" t="s">
        <v>258</v>
      </c>
      <c r="E131" s="33" t="s">
        <v>1103</v>
      </c>
      <c r="F131" s="12" t="s">
        <v>102</v>
      </c>
      <c r="G131" s="6">
        <v>2765</v>
      </c>
      <c r="H131" s="80">
        <f t="shared" si="0"/>
        <v>2903.25</v>
      </c>
      <c r="I131" s="80">
        <f t="shared" si="1"/>
        <v>3048.4124999999999</v>
      </c>
      <c r="J131" s="80">
        <f t="shared" si="5"/>
        <v>3292.2855</v>
      </c>
      <c r="K131" s="109">
        <f t="shared" si="6"/>
        <v>3555.6683400000002</v>
      </c>
      <c r="L131" s="30">
        <f t="shared" si="4"/>
        <v>2055.17630052</v>
      </c>
      <c r="M131" s="11" t="s">
        <v>1169</v>
      </c>
    </row>
    <row r="132" spans="1:13" s="11" customFormat="1" x14ac:dyDescent="0.25">
      <c r="B132" s="10"/>
      <c r="C132" s="2"/>
      <c r="D132" s="5"/>
      <c r="E132" s="33"/>
      <c r="F132" s="12"/>
      <c r="G132" s="6"/>
      <c r="H132" s="80"/>
      <c r="I132" s="80"/>
      <c r="J132" s="80"/>
      <c r="K132" s="109"/>
      <c r="L132" s="30"/>
    </row>
    <row r="133" spans="1:13" x14ac:dyDescent="0.25">
      <c r="A133" s="11"/>
      <c r="B133" s="10" t="s">
        <v>69</v>
      </c>
      <c r="C133" s="2" t="s">
        <v>100</v>
      </c>
      <c r="D133" s="5" t="s">
        <v>258</v>
      </c>
      <c r="E133" s="33" t="s">
        <v>1144</v>
      </c>
      <c r="F133" s="12" t="s">
        <v>103</v>
      </c>
      <c r="G133" s="6">
        <v>3194</v>
      </c>
      <c r="H133" s="80">
        <f t="shared" ref="H133:H257" si="7">G133*1.05</f>
        <v>3353.7000000000003</v>
      </c>
      <c r="I133" s="80">
        <f t="shared" ref="I133:I257" si="8">H133*1.05</f>
        <v>3521.3850000000002</v>
      </c>
      <c r="J133" s="80">
        <f t="shared" ref="J132:J195" si="9">I133*1.08</f>
        <v>3803.0958000000005</v>
      </c>
      <c r="K133" s="109">
        <f t="shared" ref="K132:K195" si="10">J133*1.08</f>
        <v>4107.3434640000005</v>
      </c>
      <c r="L133" s="30">
        <f t="shared" ref="L133:L255" si="11">K133*0.578</f>
        <v>2374.0445221919999</v>
      </c>
      <c r="M133" s="11" t="s">
        <v>1169</v>
      </c>
    </row>
    <row r="134" spans="1:13" s="11" customFormat="1" x14ac:dyDescent="0.25">
      <c r="B134" s="10"/>
      <c r="C134" s="2"/>
      <c r="D134" s="5"/>
      <c r="E134" s="33"/>
      <c r="F134" s="12"/>
      <c r="G134" s="6"/>
      <c r="H134" s="80"/>
      <c r="I134" s="80"/>
      <c r="J134" s="80"/>
      <c r="K134" s="109"/>
      <c r="L134" s="30"/>
    </row>
    <row r="135" spans="1:13" x14ac:dyDescent="0.25">
      <c r="A135" s="11"/>
      <c r="B135" s="10" t="s">
        <v>70</v>
      </c>
      <c r="C135" s="2" t="s">
        <v>129</v>
      </c>
      <c r="D135" s="5" t="s">
        <v>258</v>
      </c>
      <c r="E135" s="33" t="s">
        <v>1104</v>
      </c>
      <c r="F135" s="12" t="s">
        <v>103</v>
      </c>
      <c r="G135" s="6">
        <v>2987</v>
      </c>
      <c r="H135" s="80">
        <f t="shared" si="7"/>
        <v>3136.35</v>
      </c>
      <c r="I135" s="80">
        <f t="shared" si="8"/>
        <v>3293.1675</v>
      </c>
      <c r="J135" s="80">
        <f t="shared" si="9"/>
        <v>3556.6209000000003</v>
      </c>
      <c r="K135" s="109">
        <f t="shared" si="10"/>
        <v>3841.1505720000005</v>
      </c>
      <c r="L135" s="30">
        <f t="shared" si="11"/>
        <v>2220.1850306159999</v>
      </c>
      <c r="M135" s="11" t="s">
        <v>1169</v>
      </c>
    </row>
    <row r="136" spans="1:13" s="11" customFormat="1" x14ac:dyDescent="0.25">
      <c r="B136" s="10"/>
      <c r="C136" s="2"/>
      <c r="D136" s="5"/>
      <c r="E136" s="33"/>
      <c r="F136" s="12"/>
      <c r="G136" s="6"/>
      <c r="H136" s="80"/>
      <c r="I136" s="80"/>
      <c r="J136" s="80"/>
      <c r="K136" s="109"/>
      <c r="L136" s="30"/>
    </row>
    <row r="137" spans="1:13" x14ac:dyDescent="0.25">
      <c r="A137" s="11"/>
      <c r="B137" s="10" t="s">
        <v>71</v>
      </c>
      <c r="C137" s="2" t="s">
        <v>159</v>
      </c>
      <c r="D137" s="5" t="s">
        <v>258</v>
      </c>
      <c r="E137" s="33" t="s">
        <v>1105</v>
      </c>
      <c r="F137" s="12" t="s">
        <v>104</v>
      </c>
      <c r="G137" s="6">
        <v>2942</v>
      </c>
      <c r="H137" s="80">
        <f t="shared" si="7"/>
        <v>3089.1</v>
      </c>
      <c r="I137" s="80">
        <f t="shared" si="8"/>
        <v>3243.5549999999998</v>
      </c>
      <c r="J137" s="80">
        <f t="shared" si="9"/>
        <v>3503.0394000000001</v>
      </c>
      <c r="K137" s="109">
        <f t="shared" si="10"/>
        <v>3783.2825520000006</v>
      </c>
      <c r="L137" s="30">
        <f t="shared" si="11"/>
        <v>2186.7373150560002</v>
      </c>
      <c r="M137" s="11" t="s">
        <v>1169</v>
      </c>
    </row>
    <row r="138" spans="1:13" s="11" customFormat="1" x14ac:dyDescent="0.25">
      <c r="B138" s="10"/>
      <c r="C138" s="2"/>
      <c r="D138" s="5"/>
      <c r="E138" s="33"/>
      <c r="F138" s="12"/>
      <c r="G138" s="6"/>
      <c r="H138" s="80"/>
      <c r="I138" s="80"/>
      <c r="J138" s="80"/>
      <c r="K138" s="109"/>
      <c r="L138" s="30"/>
    </row>
    <row r="139" spans="1:13" x14ac:dyDescent="0.25">
      <c r="A139" s="11"/>
      <c r="B139" s="10" t="s">
        <v>72</v>
      </c>
      <c r="C139" s="2" t="s">
        <v>160</v>
      </c>
      <c r="D139" s="5" t="s">
        <v>258</v>
      </c>
      <c r="E139" s="33" t="s">
        <v>1145</v>
      </c>
      <c r="F139" s="12" t="s">
        <v>103</v>
      </c>
      <c r="G139" s="6">
        <v>3194</v>
      </c>
      <c r="H139" s="80">
        <f t="shared" si="7"/>
        <v>3353.7000000000003</v>
      </c>
      <c r="I139" s="80">
        <f t="shared" si="8"/>
        <v>3521.3850000000002</v>
      </c>
      <c r="J139" s="80">
        <f t="shared" si="9"/>
        <v>3803.0958000000005</v>
      </c>
      <c r="K139" s="109">
        <f t="shared" si="10"/>
        <v>4107.3434640000005</v>
      </c>
      <c r="L139" s="30">
        <f t="shared" si="11"/>
        <v>2374.0445221919999</v>
      </c>
      <c r="M139" s="11" t="s">
        <v>1169</v>
      </c>
    </row>
    <row r="140" spans="1:13" s="11" customFormat="1" x14ac:dyDescent="0.25">
      <c r="B140" s="10"/>
      <c r="C140" s="2"/>
      <c r="D140" s="5"/>
      <c r="E140" s="33"/>
      <c r="F140" s="12"/>
      <c r="G140" s="6"/>
      <c r="H140" s="80"/>
      <c r="I140" s="80"/>
      <c r="J140" s="80"/>
      <c r="K140" s="109"/>
      <c r="L140" s="30"/>
    </row>
    <row r="141" spans="1:13" x14ac:dyDescent="0.25">
      <c r="A141" s="11"/>
      <c r="B141" s="10" t="s">
        <v>73</v>
      </c>
      <c r="C141" s="2" t="s">
        <v>132</v>
      </c>
      <c r="D141" s="5" t="s">
        <v>258</v>
      </c>
      <c r="E141" s="33" t="s">
        <v>1146</v>
      </c>
      <c r="F141" s="12" t="s">
        <v>103</v>
      </c>
      <c r="G141" s="6">
        <v>3168</v>
      </c>
      <c r="H141" s="80">
        <f t="shared" si="7"/>
        <v>3326.4</v>
      </c>
      <c r="I141" s="80">
        <f t="shared" si="8"/>
        <v>3492.7200000000003</v>
      </c>
      <c r="J141" s="80">
        <f t="shared" si="9"/>
        <v>3772.1376000000005</v>
      </c>
      <c r="K141" s="109">
        <f t="shared" si="10"/>
        <v>4073.9086080000006</v>
      </c>
      <c r="L141" s="30">
        <f t="shared" si="11"/>
        <v>2354.7191754240002</v>
      </c>
      <c r="M141" s="11" t="s">
        <v>1169</v>
      </c>
    </row>
    <row r="142" spans="1:13" s="11" customFormat="1" x14ac:dyDescent="0.25">
      <c r="B142" s="10"/>
      <c r="C142" s="2"/>
      <c r="D142" s="5"/>
      <c r="E142" s="33"/>
      <c r="F142" s="12"/>
      <c r="G142" s="6"/>
      <c r="H142" s="80"/>
      <c r="I142" s="80"/>
      <c r="J142" s="80"/>
      <c r="K142" s="109"/>
      <c r="L142" s="30"/>
    </row>
    <row r="143" spans="1:13" x14ac:dyDescent="0.25">
      <c r="A143" s="11"/>
      <c r="B143" s="10" t="s">
        <v>74</v>
      </c>
      <c r="C143" s="2" t="s">
        <v>152</v>
      </c>
      <c r="D143" s="5" t="s">
        <v>258</v>
      </c>
      <c r="E143" s="33" t="s">
        <v>1147</v>
      </c>
      <c r="F143" s="12" t="s">
        <v>105</v>
      </c>
      <c r="G143" s="6">
        <v>3421</v>
      </c>
      <c r="H143" s="80">
        <f t="shared" si="7"/>
        <v>3592.05</v>
      </c>
      <c r="I143" s="80">
        <f t="shared" si="8"/>
        <v>3771.6525000000001</v>
      </c>
      <c r="J143" s="80">
        <f t="shared" si="9"/>
        <v>4073.3847000000005</v>
      </c>
      <c r="K143" s="109">
        <f t="shared" si="10"/>
        <v>4399.2554760000012</v>
      </c>
      <c r="L143" s="30">
        <f t="shared" si="11"/>
        <v>2542.7696651280007</v>
      </c>
      <c r="M143" s="11" t="s">
        <v>1169</v>
      </c>
    </row>
    <row r="144" spans="1:13" s="11" customFormat="1" x14ac:dyDescent="0.25">
      <c r="B144" s="10"/>
      <c r="C144" s="2"/>
      <c r="D144" s="5"/>
      <c r="E144" s="33"/>
      <c r="F144" s="12"/>
      <c r="G144" s="6"/>
      <c r="H144" s="80"/>
      <c r="I144" s="80"/>
      <c r="J144" s="80"/>
      <c r="K144" s="109"/>
      <c r="L144" s="30"/>
    </row>
    <row r="145" spans="1:13" x14ac:dyDescent="0.25">
      <c r="A145" s="11"/>
      <c r="B145" s="10" t="s">
        <v>75</v>
      </c>
      <c r="C145" s="2" t="s">
        <v>143</v>
      </c>
      <c r="D145" s="5" t="s">
        <v>258</v>
      </c>
      <c r="E145" s="33" t="s">
        <v>1148</v>
      </c>
      <c r="F145" s="12" t="s">
        <v>106</v>
      </c>
      <c r="G145" s="6">
        <v>3130</v>
      </c>
      <c r="H145" s="80">
        <f t="shared" si="7"/>
        <v>3286.5</v>
      </c>
      <c r="I145" s="80">
        <f t="shared" si="8"/>
        <v>3450.8250000000003</v>
      </c>
      <c r="J145" s="80">
        <f t="shared" si="9"/>
        <v>3726.8910000000005</v>
      </c>
      <c r="K145" s="109">
        <f t="shared" si="10"/>
        <v>4025.042280000001</v>
      </c>
      <c r="L145" s="30">
        <f t="shared" si="11"/>
        <v>2326.4744378400005</v>
      </c>
      <c r="M145" s="11" t="s">
        <v>1169</v>
      </c>
    </row>
    <row r="146" spans="1:13" s="11" customFormat="1" x14ac:dyDescent="0.25">
      <c r="B146" s="10"/>
      <c r="C146" s="2"/>
      <c r="D146" s="5"/>
      <c r="E146" s="33"/>
      <c r="F146" s="12"/>
      <c r="G146" s="6"/>
      <c r="H146" s="80"/>
      <c r="I146" s="80"/>
      <c r="J146" s="80"/>
      <c r="K146" s="109"/>
      <c r="L146" s="30"/>
    </row>
    <row r="147" spans="1:13" x14ac:dyDescent="0.25">
      <c r="A147" s="11"/>
      <c r="B147" s="10" t="s">
        <v>76</v>
      </c>
      <c r="C147" s="2" t="s">
        <v>154</v>
      </c>
      <c r="D147" s="5" t="s">
        <v>258</v>
      </c>
      <c r="E147" s="33" t="s">
        <v>1161</v>
      </c>
      <c r="F147" s="12" t="s">
        <v>107</v>
      </c>
      <c r="G147" s="6">
        <v>2987</v>
      </c>
      <c r="H147" s="80">
        <f t="shared" si="7"/>
        <v>3136.35</v>
      </c>
      <c r="I147" s="80">
        <f t="shared" si="8"/>
        <v>3293.1675</v>
      </c>
      <c r="J147" s="80">
        <f t="shared" si="9"/>
        <v>3556.6209000000003</v>
      </c>
      <c r="K147" s="109">
        <f t="shared" si="10"/>
        <v>3841.1505720000005</v>
      </c>
      <c r="L147" s="30">
        <f t="shared" si="11"/>
        <v>2220.1850306159999</v>
      </c>
      <c r="M147" s="11" t="s">
        <v>1169</v>
      </c>
    </row>
    <row r="148" spans="1:13" s="11" customFormat="1" x14ac:dyDescent="0.25">
      <c r="B148" s="10"/>
      <c r="C148" s="2"/>
      <c r="D148" s="5"/>
      <c r="E148" s="33"/>
      <c r="F148" s="12"/>
      <c r="G148" s="6"/>
      <c r="H148" s="80"/>
      <c r="I148" s="80"/>
      <c r="J148" s="80"/>
      <c r="K148" s="109"/>
      <c r="L148" s="30"/>
    </row>
    <row r="149" spans="1:13" x14ac:dyDescent="0.25">
      <c r="A149" s="11"/>
      <c r="B149" s="10" t="s">
        <v>77</v>
      </c>
      <c r="C149" s="2" t="s">
        <v>134</v>
      </c>
      <c r="D149" s="5" t="s">
        <v>258</v>
      </c>
      <c r="E149" s="33" t="s">
        <v>1149</v>
      </c>
      <c r="F149" s="12" t="s">
        <v>107</v>
      </c>
      <c r="G149" s="6">
        <v>3421</v>
      </c>
      <c r="H149" s="80">
        <f t="shared" si="7"/>
        <v>3592.05</v>
      </c>
      <c r="I149" s="80">
        <f t="shared" si="8"/>
        <v>3771.6525000000001</v>
      </c>
      <c r="J149" s="80">
        <f t="shared" si="9"/>
        <v>4073.3847000000005</v>
      </c>
      <c r="K149" s="109">
        <f t="shared" si="10"/>
        <v>4399.2554760000012</v>
      </c>
      <c r="L149" s="30">
        <f t="shared" si="11"/>
        <v>2542.7696651280007</v>
      </c>
      <c r="M149" s="11" t="s">
        <v>1169</v>
      </c>
    </row>
    <row r="150" spans="1:13" s="11" customFormat="1" x14ac:dyDescent="0.25">
      <c r="B150" s="10"/>
      <c r="C150" s="2"/>
      <c r="D150" s="5"/>
      <c r="E150" s="33"/>
      <c r="F150" s="12"/>
      <c r="G150" s="6"/>
      <c r="H150" s="80"/>
      <c r="I150" s="80"/>
      <c r="J150" s="80"/>
      <c r="K150" s="109"/>
      <c r="L150" s="30"/>
    </row>
    <row r="151" spans="1:13" x14ac:dyDescent="0.25">
      <c r="A151" s="11"/>
      <c r="B151" s="10" t="s">
        <v>78</v>
      </c>
      <c r="C151" s="2" t="s">
        <v>135</v>
      </c>
      <c r="D151" s="5" t="s">
        <v>258</v>
      </c>
      <c r="E151" s="33" t="s">
        <v>1107</v>
      </c>
      <c r="F151" s="12" t="s">
        <v>107</v>
      </c>
      <c r="G151" s="6">
        <v>3216</v>
      </c>
      <c r="H151" s="80">
        <f t="shared" si="7"/>
        <v>3376.8</v>
      </c>
      <c r="I151" s="80">
        <f t="shared" si="8"/>
        <v>3545.6400000000003</v>
      </c>
      <c r="J151" s="80">
        <f t="shared" si="9"/>
        <v>3829.2912000000006</v>
      </c>
      <c r="K151" s="109">
        <f t="shared" si="10"/>
        <v>4135.6344960000006</v>
      </c>
      <c r="L151" s="30">
        <f t="shared" si="11"/>
        <v>2390.3967386880004</v>
      </c>
      <c r="M151" s="11" t="s">
        <v>1169</v>
      </c>
    </row>
    <row r="152" spans="1:13" s="11" customFormat="1" x14ac:dyDescent="0.25">
      <c r="B152" s="10"/>
      <c r="C152" s="2"/>
      <c r="D152" s="5"/>
      <c r="E152" s="33"/>
      <c r="F152" s="12"/>
      <c r="G152" s="6"/>
      <c r="H152" s="80"/>
      <c r="I152" s="80"/>
      <c r="J152" s="80"/>
      <c r="K152" s="109"/>
      <c r="L152" s="30"/>
    </row>
    <row r="153" spans="1:13" x14ac:dyDescent="0.25">
      <c r="A153" s="11"/>
      <c r="B153" s="10" t="s">
        <v>79</v>
      </c>
      <c r="C153" s="2" t="s">
        <v>145</v>
      </c>
      <c r="D153" s="5" t="s">
        <v>258</v>
      </c>
      <c r="E153" s="33" t="s">
        <v>1106</v>
      </c>
      <c r="F153" s="12" t="s">
        <v>106</v>
      </c>
      <c r="G153" s="6">
        <v>3166</v>
      </c>
      <c r="H153" s="80">
        <f t="shared" si="7"/>
        <v>3324.3</v>
      </c>
      <c r="I153" s="80">
        <f t="shared" si="8"/>
        <v>3490.5150000000003</v>
      </c>
      <c r="J153" s="80">
        <f t="shared" si="9"/>
        <v>3769.7562000000007</v>
      </c>
      <c r="K153" s="109">
        <f t="shared" si="10"/>
        <v>4071.3366960000012</v>
      </c>
      <c r="L153" s="30">
        <f t="shared" si="11"/>
        <v>2353.2326102880006</v>
      </c>
      <c r="M153" s="11" t="s">
        <v>1169</v>
      </c>
    </row>
    <row r="154" spans="1:13" s="11" customFormat="1" x14ac:dyDescent="0.25">
      <c r="B154" s="10"/>
      <c r="C154" s="2"/>
      <c r="D154" s="5"/>
      <c r="E154" s="33"/>
      <c r="F154" s="12"/>
      <c r="G154" s="6"/>
      <c r="H154" s="80"/>
      <c r="I154" s="80"/>
      <c r="J154" s="80"/>
      <c r="K154" s="109"/>
      <c r="L154" s="30"/>
    </row>
    <row r="155" spans="1:13" x14ac:dyDescent="0.25">
      <c r="A155" s="11"/>
      <c r="B155" s="10" t="s">
        <v>80</v>
      </c>
      <c r="C155" s="2" t="s">
        <v>137</v>
      </c>
      <c r="D155" s="5" t="s">
        <v>258</v>
      </c>
      <c r="E155" s="33" t="s">
        <v>1108</v>
      </c>
      <c r="F155" s="12" t="s">
        <v>104</v>
      </c>
      <c r="G155" s="6">
        <v>2942</v>
      </c>
      <c r="H155" s="80">
        <f t="shared" si="7"/>
        <v>3089.1</v>
      </c>
      <c r="I155" s="80">
        <f t="shared" si="8"/>
        <v>3243.5549999999998</v>
      </c>
      <c r="J155" s="80">
        <f t="shared" si="9"/>
        <v>3503.0394000000001</v>
      </c>
      <c r="K155" s="109">
        <f t="shared" si="10"/>
        <v>3783.2825520000006</v>
      </c>
      <c r="L155" s="30">
        <f t="shared" si="11"/>
        <v>2186.7373150560002</v>
      </c>
      <c r="M155" s="11" t="s">
        <v>1169</v>
      </c>
    </row>
    <row r="156" spans="1:13" s="11" customFormat="1" x14ac:dyDescent="0.25">
      <c r="B156" s="10"/>
      <c r="C156" s="2"/>
      <c r="D156" s="5"/>
      <c r="E156" s="33"/>
      <c r="F156" s="12"/>
      <c r="G156" s="6"/>
      <c r="H156" s="80"/>
      <c r="I156" s="80"/>
      <c r="J156" s="80"/>
      <c r="K156" s="109"/>
      <c r="L156" s="30"/>
    </row>
    <row r="157" spans="1:13" x14ac:dyDescent="0.25">
      <c r="A157" s="11"/>
      <c r="B157" s="10" t="s">
        <v>81</v>
      </c>
      <c r="C157" s="2" t="s">
        <v>161</v>
      </c>
      <c r="D157" s="5" t="s">
        <v>258</v>
      </c>
      <c r="E157" s="33" t="s">
        <v>1150</v>
      </c>
      <c r="F157" s="12" t="s">
        <v>108</v>
      </c>
      <c r="G157" s="6">
        <v>3373</v>
      </c>
      <c r="H157" s="80">
        <f t="shared" si="7"/>
        <v>3541.65</v>
      </c>
      <c r="I157" s="80">
        <f t="shared" si="8"/>
        <v>3718.7325000000001</v>
      </c>
      <c r="J157" s="80">
        <f t="shared" si="9"/>
        <v>4016.2311000000004</v>
      </c>
      <c r="K157" s="109">
        <f t="shared" si="10"/>
        <v>4337.5295880000003</v>
      </c>
      <c r="L157" s="30">
        <f t="shared" si="11"/>
        <v>2507.0921018640001</v>
      </c>
      <c r="M157" s="11" t="s">
        <v>1169</v>
      </c>
    </row>
    <row r="158" spans="1:13" s="11" customFormat="1" x14ac:dyDescent="0.25">
      <c r="B158" s="10"/>
      <c r="C158" s="2"/>
      <c r="D158" s="5"/>
      <c r="E158" s="33"/>
      <c r="F158" s="12"/>
      <c r="G158" s="6"/>
      <c r="H158" s="80"/>
      <c r="I158" s="80"/>
      <c r="J158" s="80"/>
      <c r="K158" s="109"/>
      <c r="L158" s="30"/>
    </row>
    <row r="159" spans="1:13" x14ac:dyDescent="0.25">
      <c r="A159" s="11"/>
      <c r="B159" s="10" t="s">
        <v>82</v>
      </c>
      <c r="C159" s="2" t="s">
        <v>125</v>
      </c>
      <c r="D159" s="5" t="s">
        <v>258</v>
      </c>
      <c r="E159" s="33" t="s">
        <v>1109</v>
      </c>
      <c r="F159" s="12" t="s">
        <v>109</v>
      </c>
      <c r="G159" s="6">
        <v>3048</v>
      </c>
      <c r="H159" s="80">
        <f t="shared" si="7"/>
        <v>3200.4</v>
      </c>
      <c r="I159" s="80">
        <f t="shared" si="8"/>
        <v>3360.42</v>
      </c>
      <c r="J159" s="80">
        <f t="shared" si="9"/>
        <v>3629.2536000000005</v>
      </c>
      <c r="K159" s="109">
        <f t="shared" si="10"/>
        <v>3919.5938880000008</v>
      </c>
      <c r="L159" s="30">
        <f t="shared" si="11"/>
        <v>2265.5252672640004</v>
      </c>
      <c r="M159" s="11" t="s">
        <v>1169</v>
      </c>
    </row>
    <row r="160" spans="1:13" s="11" customFormat="1" x14ac:dyDescent="0.25">
      <c r="B160" s="10"/>
      <c r="C160" s="2"/>
      <c r="D160" s="5"/>
      <c r="E160" s="33"/>
      <c r="F160" s="12"/>
      <c r="G160" s="6"/>
      <c r="H160" s="80"/>
      <c r="I160" s="80"/>
      <c r="J160" s="80"/>
      <c r="K160" s="109"/>
      <c r="L160" s="30"/>
    </row>
    <row r="161" spans="1:13" x14ac:dyDescent="0.25">
      <c r="A161" s="11"/>
      <c r="B161" s="10" t="s">
        <v>83</v>
      </c>
      <c r="C161" s="2" t="s">
        <v>126</v>
      </c>
      <c r="D161" s="5" t="s">
        <v>258</v>
      </c>
      <c r="E161" s="33" t="s">
        <v>1117</v>
      </c>
      <c r="F161" s="12" t="s">
        <v>110</v>
      </c>
      <c r="G161" s="6">
        <v>3118</v>
      </c>
      <c r="H161" s="80">
        <f t="shared" si="7"/>
        <v>3273.9</v>
      </c>
      <c r="I161" s="80">
        <f t="shared" si="8"/>
        <v>3437.5950000000003</v>
      </c>
      <c r="J161" s="80">
        <f t="shared" si="9"/>
        <v>3712.6026000000006</v>
      </c>
      <c r="K161" s="109">
        <f t="shared" si="10"/>
        <v>4009.6108080000008</v>
      </c>
      <c r="L161" s="30">
        <f t="shared" si="11"/>
        <v>2317.5550470240005</v>
      </c>
      <c r="M161" s="11" t="s">
        <v>1169</v>
      </c>
    </row>
    <row r="162" spans="1:13" s="11" customFormat="1" x14ac:dyDescent="0.25">
      <c r="B162" s="10"/>
      <c r="C162" s="2"/>
      <c r="D162" s="5"/>
      <c r="E162" s="33"/>
      <c r="F162" s="12"/>
      <c r="G162" s="6"/>
      <c r="H162" s="80"/>
      <c r="I162" s="80"/>
      <c r="J162" s="80"/>
      <c r="K162" s="109"/>
      <c r="L162" s="30"/>
    </row>
    <row r="163" spans="1:13" x14ac:dyDescent="0.25">
      <c r="A163" s="11"/>
      <c r="B163" s="10" t="s">
        <v>84</v>
      </c>
      <c r="C163" s="2" t="s">
        <v>127</v>
      </c>
      <c r="D163" s="5" t="s">
        <v>256</v>
      </c>
      <c r="E163" s="33" t="s">
        <v>1110</v>
      </c>
      <c r="F163" s="12" t="s">
        <v>102</v>
      </c>
      <c r="G163" s="6">
        <v>2994</v>
      </c>
      <c r="H163" s="80">
        <f t="shared" si="7"/>
        <v>3143.7000000000003</v>
      </c>
      <c r="I163" s="80">
        <f t="shared" si="8"/>
        <v>3300.8850000000002</v>
      </c>
      <c r="J163" s="80">
        <f t="shared" si="9"/>
        <v>3564.9558000000006</v>
      </c>
      <c r="K163" s="109">
        <f t="shared" si="10"/>
        <v>3850.1522640000007</v>
      </c>
      <c r="L163" s="30">
        <f t="shared" si="11"/>
        <v>2225.3880085920005</v>
      </c>
      <c r="M163" s="11" t="s">
        <v>1169</v>
      </c>
    </row>
    <row r="164" spans="1:13" s="11" customFormat="1" x14ac:dyDescent="0.25">
      <c r="B164" s="10"/>
      <c r="C164" s="2"/>
      <c r="D164" s="5"/>
      <c r="E164" s="33"/>
      <c r="F164" s="12"/>
      <c r="G164" s="6"/>
      <c r="H164" s="80"/>
      <c r="I164" s="80"/>
      <c r="J164" s="80"/>
      <c r="K164" s="109"/>
      <c r="L164" s="30"/>
    </row>
    <row r="165" spans="1:13" x14ac:dyDescent="0.25">
      <c r="A165" s="11"/>
      <c r="B165" s="10" t="s">
        <v>85</v>
      </c>
      <c r="C165" s="2" t="s">
        <v>128</v>
      </c>
      <c r="D165" s="5" t="s">
        <v>256</v>
      </c>
      <c r="E165" s="33" t="s">
        <v>1151</v>
      </c>
      <c r="F165" s="12" t="s">
        <v>103</v>
      </c>
      <c r="G165" s="6">
        <v>3804</v>
      </c>
      <c r="H165" s="80">
        <f t="shared" si="7"/>
        <v>3994.2000000000003</v>
      </c>
      <c r="I165" s="80">
        <f t="shared" si="8"/>
        <v>4193.9100000000008</v>
      </c>
      <c r="J165" s="80">
        <f t="shared" si="9"/>
        <v>4529.4228000000012</v>
      </c>
      <c r="K165" s="109">
        <f t="shared" si="10"/>
        <v>4891.7766240000019</v>
      </c>
      <c r="L165" s="30">
        <f t="shared" si="11"/>
        <v>2827.446888672001</v>
      </c>
      <c r="M165" s="11" t="s">
        <v>1169</v>
      </c>
    </row>
    <row r="166" spans="1:13" s="11" customFormat="1" x14ac:dyDescent="0.25">
      <c r="B166" s="10"/>
      <c r="C166" s="2"/>
      <c r="D166" s="5"/>
      <c r="E166" s="33"/>
      <c r="F166" s="12"/>
      <c r="G166" s="6"/>
      <c r="H166" s="80"/>
      <c r="I166" s="80"/>
      <c r="J166" s="80"/>
      <c r="K166" s="109"/>
      <c r="L166" s="30"/>
    </row>
    <row r="167" spans="1:13" x14ac:dyDescent="0.25">
      <c r="A167" s="11"/>
      <c r="B167" s="10" t="s">
        <v>86</v>
      </c>
      <c r="C167" s="2" t="s">
        <v>129</v>
      </c>
      <c r="D167" s="5" t="s">
        <v>256</v>
      </c>
      <c r="E167" s="33" t="s">
        <v>1162</v>
      </c>
      <c r="F167" s="12" t="s">
        <v>103</v>
      </c>
      <c r="G167" s="6">
        <v>3606</v>
      </c>
      <c r="H167" s="80">
        <f t="shared" si="7"/>
        <v>3786.3</v>
      </c>
      <c r="I167" s="80">
        <f t="shared" si="8"/>
        <v>3975.6150000000002</v>
      </c>
      <c r="J167" s="80">
        <f t="shared" si="9"/>
        <v>4293.6642000000002</v>
      </c>
      <c r="K167" s="109">
        <f t="shared" si="10"/>
        <v>4637.1573360000002</v>
      </c>
      <c r="L167" s="30">
        <f t="shared" si="11"/>
        <v>2680.2769402079998</v>
      </c>
      <c r="M167" s="11" t="s">
        <v>1169</v>
      </c>
    </row>
    <row r="168" spans="1:13" s="11" customFormat="1" x14ac:dyDescent="0.25">
      <c r="B168" s="10"/>
      <c r="C168" s="2"/>
      <c r="D168" s="5"/>
      <c r="E168" s="33"/>
      <c r="F168" s="12"/>
      <c r="G168" s="6"/>
      <c r="H168" s="80"/>
      <c r="I168" s="80"/>
      <c r="J168" s="80"/>
      <c r="K168" s="109"/>
      <c r="L168" s="30"/>
    </row>
    <row r="169" spans="1:13" x14ac:dyDescent="0.25">
      <c r="A169" s="11"/>
      <c r="B169" s="10" t="s">
        <v>87</v>
      </c>
      <c r="C169" s="2" t="s">
        <v>130</v>
      </c>
      <c r="D169" s="5" t="s">
        <v>256</v>
      </c>
      <c r="E169" s="33" t="s">
        <v>1111</v>
      </c>
      <c r="F169" s="12" t="s">
        <v>104</v>
      </c>
      <c r="G169" s="6">
        <v>3171</v>
      </c>
      <c r="H169" s="80">
        <f t="shared" si="7"/>
        <v>3329.55</v>
      </c>
      <c r="I169" s="80">
        <f t="shared" si="8"/>
        <v>3496.0275000000001</v>
      </c>
      <c r="J169" s="80">
        <f t="shared" si="9"/>
        <v>3775.7097000000003</v>
      </c>
      <c r="K169" s="109">
        <f t="shared" si="10"/>
        <v>4077.7664760000007</v>
      </c>
      <c r="L169" s="30">
        <f t="shared" si="11"/>
        <v>2356.9490231280001</v>
      </c>
      <c r="M169" s="11" t="s">
        <v>1169</v>
      </c>
    </row>
    <row r="170" spans="1:13" s="11" customFormat="1" x14ac:dyDescent="0.25">
      <c r="B170" s="10"/>
      <c r="C170" s="2"/>
      <c r="D170" s="5"/>
      <c r="E170" s="33"/>
      <c r="F170" s="12"/>
      <c r="G170" s="6"/>
      <c r="H170" s="80"/>
      <c r="I170" s="80"/>
      <c r="J170" s="80"/>
      <c r="K170" s="109"/>
      <c r="L170" s="30"/>
    </row>
    <row r="171" spans="1:13" x14ac:dyDescent="0.25">
      <c r="A171" s="11"/>
      <c r="B171" s="10" t="s">
        <v>88</v>
      </c>
      <c r="C171" s="2" t="s">
        <v>162</v>
      </c>
      <c r="D171" s="5" t="s">
        <v>256</v>
      </c>
      <c r="E171" s="33" t="s">
        <v>1152</v>
      </c>
      <c r="F171" s="12" t="s">
        <v>103</v>
      </c>
      <c r="G171" s="6">
        <v>3804</v>
      </c>
      <c r="H171" s="80">
        <f t="shared" si="7"/>
        <v>3994.2000000000003</v>
      </c>
      <c r="I171" s="80">
        <f t="shared" si="8"/>
        <v>4193.9100000000008</v>
      </c>
      <c r="J171" s="80">
        <f t="shared" si="9"/>
        <v>4529.4228000000012</v>
      </c>
      <c r="K171" s="109">
        <f t="shared" si="10"/>
        <v>4891.7766240000019</v>
      </c>
      <c r="L171" s="30">
        <f t="shared" si="11"/>
        <v>2827.446888672001</v>
      </c>
      <c r="M171" s="11" t="s">
        <v>1169</v>
      </c>
    </row>
    <row r="172" spans="1:13" s="11" customFormat="1" x14ac:dyDescent="0.25">
      <c r="B172" s="10"/>
      <c r="C172" s="2"/>
      <c r="D172" s="5"/>
      <c r="E172" s="33"/>
      <c r="F172" s="12"/>
      <c r="G172" s="6"/>
      <c r="H172" s="80"/>
      <c r="I172" s="80"/>
      <c r="J172" s="80"/>
      <c r="K172" s="109"/>
      <c r="L172" s="30"/>
    </row>
    <row r="173" spans="1:13" x14ac:dyDescent="0.25">
      <c r="A173" s="11"/>
      <c r="B173" s="10" t="s">
        <v>89</v>
      </c>
      <c r="C173" s="2" t="s">
        <v>132</v>
      </c>
      <c r="D173" s="5" t="s">
        <v>256</v>
      </c>
      <c r="E173" s="33" t="s">
        <v>1153</v>
      </c>
      <c r="F173" s="12" t="s">
        <v>103</v>
      </c>
      <c r="G173" s="6">
        <v>4413</v>
      </c>
      <c r="H173" s="80">
        <f t="shared" si="7"/>
        <v>4633.6500000000005</v>
      </c>
      <c r="I173" s="80">
        <f t="shared" si="8"/>
        <v>4865.3325000000004</v>
      </c>
      <c r="J173" s="80">
        <f t="shared" si="9"/>
        <v>5254.5591000000004</v>
      </c>
      <c r="K173" s="109">
        <f t="shared" si="10"/>
        <v>5674.9238280000009</v>
      </c>
      <c r="L173" s="30">
        <f t="shared" si="11"/>
        <v>3280.1059725840005</v>
      </c>
      <c r="M173" s="11" t="s">
        <v>1169</v>
      </c>
    </row>
    <row r="174" spans="1:13" s="11" customFormat="1" x14ac:dyDescent="0.25">
      <c r="B174" s="10"/>
      <c r="C174" s="2"/>
      <c r="D174" s="5"/>
      <c r="E174" s="33"/>
      <c r="F174" s="12"/>
      <c r="G174" s="6"/>
      <c r="H174" s="80"/>
      <c r="I174" s="80"/>
      <c r="J174" s="80"/>
      <c r="K174" s="109"/>
      <c r="L174" s="30"/>
    </row>
    <row r="175" spans="1:13" x14ac:dyDescent="0.25">
      <c r="A175" s="11"/>
      <c r="B175" s="10" t="s">
        <v>90</v>
      </c>
      <c r="C175" s="2" t="s">
        <v>142</v>
      </c>
      <c r="D175" s="5" t="s">
        <v>256</v>
      </c>
      <c r="E175" s="33" t="s">
        <v>1154</v>
      </c>
      <c r="F175" s="12" t="s">
        <v>105</v>
      </c>
      <c r="G175" s="6">
        <v>4212</v>
      </c>
      <c r="H175" s="80">
        <f t="shared" si="7"/>
        <v>4422.6000000000004</v>
      </c>
      <c r="I175" s="80">
        <f t="shared" si="8"/>
        <v>4643.7300000000005</v>
      </c>
      <c r="J175" s="80">
        <f t="shared" si="9"/>
        <v>5015.2284000000009</v>
      </c>
      <c r="K175" s="109">
        <f t="shared" si="10"/>
        <v>5416.4466720000009</v>
      </c>
      <c r="L175" s="30">
        <f t="shared" si="11"/>
        <v>3130.7061764160003</v>
      </c>
      <c r="M175" s="11" t="s">
        <v>1169</v>
      </c>
    </row>
    <row r="176" spans="1:13" s="11" customFormat="1" x14ac:dyDescent="0.25">
      <c r="B176" s="10"/>
      <c r="C176" s="2"/>
      <c r="D176" s="5"/>
      <c r="E176" s="33"/>
      <c r="F176" s="12"/>
      <c r="G176" s="6"/>
      <c r="H176" s="80"/>
      <c r="I176" s="80"/>
      <c r="J176" s="80"/>
      <c r="K176" s="109"/>
      <c r="L176" s="30"/>
    </row>
    <row r="177" spans="1:13" x14ac:dyDescent="0.25">
      <c r="A177" s="11"/>
      <c r="B177" s="10" t="s">
        <v>91</v>
      </c>
      <c r="C177" s="2" t="s">
        <v>163</v>
      </c>
      <c r="D177" s="5" t="s">
        <v>256</v>
      </c>
      <c r="E177" s="33" t="s">
        <v>1155</v>
      </c>
      <c r="F177" s="12" t="s">
        <v>106</v>
      </c>
      <c r="G177" s="6">
        <v>3996</v>
      </c>
      <c r="H177" s="80">
        <f t="shared" si="7"/>
        <v>4195.8</v>
      </c>
      <c r="I177" s="80">
        <f t="shared" si="8"/>
        <v>4405.59</v>
      </c>
      <c r="J177" s="80">
        <f t="shared" si="9"/>
        <v>4758.0372000000007</v>
      </c>
      <c r="K177" s="109">
        <f t="shared" si="10"/>
        <v>5138.6801760000008</v>
      </c>
      <c r="L177" s="30">
        <f t="shared" si="11"/>
        <v>2970.1571417280002</v>
      </c>
      <c r="M177" s="11" t="s">
        <v>1169</v>
      </c>
    </row>
    <row r="178" spans="1:13" s="11" customFormat="1" x14ac:dyDescent="0.25">
      <c r="B178" s="10"/>
      <c r="C178" s="2"/>
      <c r="D178" s="5"/>
      <c r="E178" s="33"/>
      <c r="F178" s="12"/>
      <c r="G178" s="6"/>
      <c r="H178" s="80"/>
      <c r="I178" s="80"/>
      <c r="J178" s="80"/>
      <c r="K178" s="109"/>
      <c r="L178" s="30"/>
    </row>
    <row r="179" spans="1:13" x14ac:dyDescent="0.25">
      <c r="A179" s="11"/>
      <c r="B179" s="10" t="s">
        <v>92</v>
      </c>
      <c r="C179" s="2" t="s">
        <v>154</v>
      </c>
      <c r="D179" s="5" t="s">
        <v>256</v>
      </c>
      <c r="E179" s="33" t="s">
        <v>1112</v>
      </c>
      <c r="F179" s="12" t="s">
        <v>107</v>
      </c>
      <c r="G179" s="6">
        <v>3606</v>
      </c>
      <c r="H179" s="80">
        <f t="shared" si="7"/>
        <v>3786.3</v>
      </c>
      <c r="I179" s="80">
        <f t="shared" si="8"/>
        <v>3975.6150000000002</v>
      </c>
      <c r="J179" s="80">
        <f t="shared" si="9"/>
        <v>4293.6642000000002</v>
      </c>
      <c r="K179" s="109">
        <f t="shared" si="10"/>
        <v>4637.1573360000002</v>
      </c>
      <c r="L179" s="30">
        <f t="shared" si="11"/>
        <v>2680.2769402079998</v>
      </c>
      <c r="M179" s="11" t="s">
        <v>1169</v>
      </c>
    </row>
    <row r="180" spans="1:13" s="11" customFormat="1" x14ac:dyDescent="0.25">
      <c r="B180" s="10"/>
      <c r="C180" s="2"/>
      <c r="D180" s="5"/>
      <c r="E180" s="33"/>
      <c r="F180" s="12"/>
      <c r="G180" s="6"/>
      <c r="H180" s="80"/>
      <c r="I180" s="80"/>
      <c r="J180" s="80"/>
      <c r="K180" s="109"/>
      <c r="L180" s="30"/>
    </row>
    <row r="181" spans="1:13" x14ac:dyDescent="0.25">
      <c r="A181" s="11"/>
      <c r="B181" s="10" t="s">
        <v>93</v>
      </c>
      <c r="C181" s="2" t="s">
        <v>134</v>
      </c>
      <c r="D181" s="5" t="s">
        <v>256</v>
      </c>
      <c r="E181" s="33" t="s">
        <v>1163</v>
      </c>
      <c r="F181" s="12" t="s">
        <v>107</v>
      </c>
      <c r="G181" s="6">
        <v>4212</v>
      </c>
      <c r="H181" s="80">
        <f t="shared" si="7"/>
        <v>4422.6000000000004</v>
      </c>
      <c r="I181" s="80">
        <f t="shared" si="8"/>
        <v>4643.7300000000005</v>
      </c>
      <c r="J181" s="80">
        <f t="shared" si="9"/>
        <v>5015.2284000000009</v>
      </c>
      <c r="K181" s="109">
        <f t="shared" si="10"/>
        <v>5416.4466720000009</v>
      </c>
      <c r="L181" s="30">
        <f t="shared" si="11"/>
        <v>3130.7061764160003</v>
      </c>
      <c r="M181" s="11" t="s">
        <v>1169</v>
      </c>
    </row>
    <row r="182" spans="1:13" s="11" customFormat="1" x14ac:dyDescent="0.25">
      <c r="B182" s="10"/>
      <c r="C182" s="2"/>
      <c r="D182" s="5"/>
      <c r="E182" s="33"/>
      <c r="F182" s="12"/>
      <c r="G182" s="6"/>
      <c r="H182" s="80"/>
      <c r="I182" s="80"/>
      <c r="J182" s="80"/>
      <c r="K182" s="109"/>
      <c r="L182" s="30"/>
    </row>
    <row r="183" spans="1:13" x14ac:dyDescent="0.25">
      <c r="A183" s="11"/>
      <c r="B183" s="10" t="s">
        <v>94</v>
      </c>
      <c r="C183" s="2" t="s">
        <v>135</v>
      </c>
      <c r="D183" s="5" t="s">
        <v>256</v>
      </c>
      <c r="E183" s="33" t="s">
        <v>1113</v>
      </c>
      <c r="F183" s="12" t="s">
        <v>107</v>
      </c>
      <c r="G183" s="6">
        <v>4011</v>
      </c>
      <c r="H183" s="80">
        <f t="shared" si="7"/>
        <v>4211.55</v>
      </c>
      <c r="I183" s="80">
        <f t="shared" si="8"/>
        <v>4422.1275000000005</v>
      </c>
      <c r="J183" s="80">
        <f t="shared" si="9"/>
        <v>4775.8977000000004</v>
      </c>
      <c r="K183" s="109">
        <f t="shared" si="10"/>
        <v>5157.969516000001</v>
      </c>
      <c r="L183" s="30">
        <f t="shared" si="11"/>
        <v>2981.3063802480006</v>
      </c>
      <c r="M183" s="11" t="s">
        <v>1169</v>
      </c>
    </row>
    <row r="184" spans="1:13" s="11" customFormat="1" x14ac:dyDescent="0.25">
      <c r="B184" s="10"/>
      <c r="C184" s="2"/>
      <c r="D184" s="5"/>
      <c r="E184" s="33"/>
      <c r="F184" s="12"/>
      <c r="G184" s="6"/>
      <c r="H184" s="80"/>
      <c r="I184" s="80"/>
      <c r="J184" s="80"/>
      <c r="K184" s="109"/>
      <c r="L184" s="30"/>
    </row>
    <row r="185" spans="1:13" x14ac:dyDescent="0.25">
      <c r="A185" s="11"/>
      <c r="B185" s="10" t="s">
        <v>95</v>
      </c>
      <c r="C185" s="2" t="s">
        <v>145</v>
      </c>
      <c r="D185" s="5" t="s">
        <v>256</v>
      </c>
      <c r="E185" s="33" t="s">
        <v>1114</v>
      </c>
      <c r="F185" s="12" t="s">
        <v>106</v>
      </c>
      <c r="G185" s="6">
        <v>3795</v>
      </c>
      <c r="H185" s="80">
        <f t="shared" si="7"/>
        <v>3984.75</v>
      </c>
      <c r="I185" s="80">
        <f t="shared" si="8"/>
        <v>4183.9875000000002</v>
      </c>
      <c r="J185" s="80">
        <f t="shared" si="9"/>
        <v>4518.7065000000002</v>
      </c>
      <c r="K185" s="109">
        <f t="shared" si="10"/>
        <v>4880.2030200000008</v>
      </c>
      <c r="L185" s="30">
        <f t="shared" si="11"/>
        <v>2820.7573455600004</v>
      </c>
      <c r="M185" s="11" t="s">
        <v>1169</v>
      </c>
    </row>
    <row r="186" spans="1:13" s="11" customFormat="1" x14ac:dyDescent="0.25">
      <c r="B186" s="10"/>
      <c r="C186" s="2"/>
      <c r="D186" s="5"/>
      <c r="E186" s="33"/>
      <c r="F186" s="12"/>
      <c r="G186" s="6"/>
      <c r="H186" s="80"/>
      <c r="I186" s="80"/>
      <c r="J186" s="80"/>
      <c r="K186" s="109"/>
      <c r="L186" s="30"/>
    </row>
    <row r="187" spans="1:13" x14ac:dyDescent="0.25">
      <c r="A187" s="11"/>
      <c r="B187" s="10" t="s">
        <v>96</v>
      </c>
      <c r="C187" s="2" t="s">
        <v>137</v>
      </c>
      <c r="D187" s="5" t="s">
        <v>256</v>
      </c>
      <c r="E187" s="33" t="s">
        <v>1116</v>
      </c>
      <c r="F187" s="12" t="s">
        <v>104</v>
      </c>
      <c r="G187" s="6">
        <v>3171</v>
      </c>
      <c r="H187" s="80">
        <f t="shared" si="7"/>
        <v>3329.55</v>
      </c>
      <c r="I187" s="80">
        <f t="shared" si="8"/>
        <v>3496.0275000000001</v>
      </c>
      <c r="J187" s="80">
        <f t="shared" si="9"/>
        <v>3775.7097000000003</v>
      </c>
      <c r="K187" s="109">
        <f t="shared" si="10"/>
        <v>4077.7664760000007</v>
      </c>
      <c r="L187" s="30">
        <f t="shared" si="11"/>
        <v>2356.9490231280001</v>
      </c>
      <c r="M187" s="11" t="s">
        <v>1169</v>
      </c>
    </row>
    <row r="188" spans="1:13" s="11" customFormat="1" x14ac:dyDescent="0.25">
      <c r="B188" s="10"/>
      <c r="C188" s="2"/>
      <c r="D188" s="5"/>
      <c r="E188" s="33"/>
      <c r="F188" s="12"/>
      <c r="G188" s="6"/>
      <c r="H188" s="80"/>
      <c r="I188" s="80"/>
      <c r="J188" s="80"/>
      <c r="K188" s="109"/>
      <c r="L188" s="30"/>
    </row>
    <row r="189" spans="1:13" x14ac:dyDescent="0.25">
      <c r="A189" s="11"/>
      <c r="B189" s="10" t="s">
        <v>97</v>
      </c>
      <c r="C189" s="2" t="s">
        <v>128</v>
      </c>
      <c r="D189" s="5" t="s">
        <v>256</v>
      </c>
      <c r="E189" s="33" t="s">
        <v>1151</v>
      </c>
      <c r="F189" s="12" t="s">
        <v>108</v>
      </c>
      <c r="G189" s="6">
        <v>3804</v>
      </c>
      <c r="H189" s="80">
        <f t="shared" si="7"/>
        <v>3994.2000000000003</v>
      </c>
      <c r="I189" s="80">
        <f t="shared" si="8"/>
        <v>4193.9100000000008</v>
      </c>
      <c r="J189" s="80">
        <f t="shared" si="9"/>
        <v>4529.4228000000012</v>
      </c>
      <c r="K189" s="109">
        <f t="shared" si="10"/>
        <v>4891.7766240000019</v>
      </c>
      <c r="L189" s="30">
        <f t="shared" si="11"/>
        <v>2827.446888672001</v>
      </c>
      <c r="M189" s="11" t="s">
        <v>1169</v>
      </c>
    </row>
    <row r="190" spans="1:13" s="11" customFormat="1" x14ac:dyDescent="0.25">
      <c r="B190" s="10"/>
      <c r="C190" s="2"/>
      <c r="D190" s="5"/>
      <c r="E190" s="33"/>
      <c r="F190" s="12"/>
      <c r="G190" s="6"/>
      <c r="H190" s="80"/>
      <c r="I190" s="80"/>
      <c r="J190" s="80"/>
      <c r="K190" s="109"/>
      <c r="L190" s="30"/>
    </row>
    <row r="191" spans="1:13" x14ac:dyDescent="0.25">
      <c r="A191" s="11"/>
      <c r="B191" s="10" t="s">
        <v>98</v>
      </c>
      <c r="C191" s="2" t="s">
        <v>157</v>
      </c>
      <c r="D191" s="5" t="s">
        <v>256</v>
      </c>
      <c r="E191" s="33" t="s">
        <v>101</v>
      </c>
      <c r="F191" s="12" t="s">
        <v>109</v>
      </c>
      <c r="G191" s="6">
        <v>3795</v>
      </c>
      <c r="H191" s="80">
        <f t="shared" si="7"/>
        <v>3984.75</v>
      </c>
      <c r="I191" s="80">
        <f t="shared" si="8"/>
        <v>4183.9875000000002</v>
      </c>
      <c r="J191" s="80">
        <f t="shared" si="9"/>
        <v>4518.7065000000002</v>
      </c>
      <c r="K191" s="109">
        <f t="shared" si="10"/>
        <v>4880.2030200000008</v>
      </c>
      <c r="L191" s="30">
        <f t="shared" si="11"/>
        <v>2820.7573455600004</v>
      </c>
      <c r="M191" s="11" t="s">
        <v>1169</v>
      </c>
    </row>
    <row r="192" spans="1:13" s="11" customFormat="1" x14ac:dyDescent="0.25">
      <c r="B192" s="10"/>
      <c r="C192" s="2"/>
      <c r="D192" s="5"/>
      <c r="E192" s="33"/>
      <c r="F192" s="12"/>
      <c r="G192" s="6"/>
      <c r="H192" s="80"/>
      <c r="I192" s="80"/>
      <c r="J192" s="80"/>
      <c r="K192" s="109"/>
      <c r="L192" s="30"/>
    </row>
    <row r="193" spans="1:13" x14ac:dyDescent="0.25">
      <c r="A193" s="11"/>
      <c r="B193" s="10" t="s">
        <v>99</v>
      </c>
      <c r="C193" s="2" t="s">
        <v>126</v>
      </c>
      <c r="D193" s="5" t="s">
        <v>256</v>
      </c>
      <c r="E193" s="33" t="s">
        <v>1115</v>
      </c>
      <c r="F193" s="12" t="s">
        <v>110</v>
      </c>
      <c r="G193" s="6">
        <v>3349</v>
      </c>
      <c r="H193" s="80">
        <f t="shared" si="7"/>
        <v>3516.4500000000003</v>
      </c>
      <c r="I193" s="80">
        <f t="shared" si="8"/>
        <v>3692.2725000000005</v>
      </c>
      <c r="J193" s="80">
        <f t="shared" si="9"/>
        <v>3987.6543000000006</v>
      </c>
      <c r="K193" s="109">
        <f t="shared" si="10"/>
        <v>4306.6666440000008</v>
      </c>
      <c r="L193" s="30">
        <f t="shared" si="11"/>
        <v>2489.2533202320001</v>
      </c>
      <c r="M193" s="11" t="s">
        <v>1169</v>
      </c>
    </row>
    <row r="194" spans="1:13" s="46" customFormat="1" x14ac:dyDescent="0.25">
      <c r="A194" s="46" t="s">
        <v>1200</v>
      </c>
      <c r="B194" s="71" t="s">
        <v>1172</v>
      </c>
      <c r="C194" s="47"/>
      <c r="D194" s="47"/>
      <c r="E194" s="47"/>
      <c r="F194" s="47"/>
      <c r="G194" s="47"/>
      <c r="H194" s="81"/>
      <c r="I194" s="81"/>
      <c r="J194" s="81"/>
      <c r="K194" s="110"/>
      <c r="L194" s="50"/>
    </row>
    <row r="195" spans="1:13" x14ac:dyDescent="0.25">
      <c r="A195" s="9"/>
      <c r="B195" s="10" t="s">
        <v>164</v>
      </c>
      <c r="C195" s="2" t="s">
        <v>243</v>
      </c>
      <c r="D195" s="5" t="s">
        <v>262</v>
      </c>
      <c r="E195" s="33" t="s">
        <v>218</v>
      </c>
      <c r="F195" s="12" t="s">
        <v>265</v>
      </c>
      <c r="G195" s="6">
        <v>2201</v>
      </c>
      <c r="H195" s="80">
        <f t="shared" si="7"/>
        <v>2311.0500000000002</v>
      </c>
      <c r="I195" s="80">
        <f t="shared" si="8"/>
        <v>2426.6025000000004</v>
      </c>
      <c r="J195" s="80">
        <f t="shared" si="9"/>
        <v>2620.7307000000005</v>
      </c>
      <c r="K195" s="109">
        <f t="shared" si="10"/>
        <v>2830.3891560000006</v>
      </c>
      <c r="L195" s="30">
        <f t="shared" si="11"/>
        <v>1635.9649321680004</v>
      </c>
      <c r="M195" s="11" t="s">
        <v>1169</v>
      </c>
    </row>
    <row r="196" spans="1:13" s="11" customFormat="1" x14ac:dyDescent="0.25">
      <c r="A196" s="9"/>
      <c r="B196" s="10"/>
      <c r="C196" s="2"/>
      <c r="D196" s="5"/>
      <c r="E196" s="33"/>
      <c r="F196" s="12"/>
      <c r="G196" s="6"/>
      <c r="H196" s="80"/>
      <c r="I196" s="80"/>
      <c r="J196" s="80"/>
      <c r="K196" s="109"/>
      <c r="L196" s="30"/>
    </row>
    <row r="197" spans="1:13" x14ac:dyDescent="0.25">
      <c r="A197" s="7"/>
      <c r="B197" s="10" t="s">
        <v>165</v>
      </c>
      <c r="C197" s="2" t="s">
        <v>244</v>
      </c>
      <c r="D197" s="5" t="s">
        <v>262</v>
      </c>
      <c r="E197" s="33" t="s">
        <v>219</v>
      </c>
      <c r="F197" s="12" t="s">
        <v>266</v>
      </c>
      <c r="G197" s="6">
        <v>3411</v>
      </c>
      <c r="H197" s="80">
        <f t="shared" si="7"/>
        <v>3581.55</v>
      </c>
      <c r="I197" s="80">
        <f t="shared" si="8"/>
        <v>3760.6275000000005</v>
      </c>
      <c r="J197" s="80">
        <f t="shared" ref="J196:J259" si="12">I197*1.08</f>
        <v>4061.4777000000008</v>
      </c>
      <c r="K197" s="109">
        <f t="shared" ref="K196:K259" si="13">J197*1.08</f>
        <v>4386.3959160000013</v>
      </c>
      <c r="L197" s="30">
        <f t="shared" si="11"/>
        <v>2535.3368394480008</v>
      </c>
      <c r="M197" s="11" t="s">
        <v>1169</v>
      </c>
    </row>
    <row r="198" spans="1:13" s="11" customFormat="1" x14ac:dyDescent="0.25">
      <c r="A198" s="9"/>
      <c r="B198" s="10"/>
      <c r="C198" s="2"/>
      <c r="D198" s="5"/>
      <c r="E198" s="33"/>
      <c r="F198" s="12"/>
      <c r="G198" s="6"/>
      <c r="H198" s="80"/>
      <c r="I198" s="80"/>
      <c r="J198" s="80"/>
      <c r="K198" s="109"/>
      <c r="L198" s="30"/>
    </row>
    <row r="199" spans="1:13" x14ac:dyDescent="0.25">
      <c r="A199" s="11"/>
      <c r="B199" s="10" t="s">
        <v>166</v>
      </c>
      <c r="C199" s="2" t="s">
        <v>245</v>
      </c>
      <c r="D199" s="5" t="s">
        <v>262</v>
      </c>
      <c r="E199" s="33" t="s">
        <v>220</v>
      </c>
      <c r="F199" s="12" t="s">
        <v>267</v>
      </c>
      <c r="G199" s="6">
        <v>2925</v>
      </c>
      <c r="H199" s="80">
        <f t="shared" si="7"/>
        <v>3071.25</v>
      </c>
      <c r="I199" s="80">
        <f t="shared" si="8"/>
        <v>3224.8125</v>
      </c>
      <c r="J199" s="80">
        <f t="shared" si="12"/>
        <v>3482.7975000000001</v>
      </c>
      <c r="K199" s="109">
        <f t="shared" si="13"/>
        <v>3761.4213000000004</v>
      </c>
      <c r="L199" s="30">
        <f t="shared" si="11"/>
        <v>2174.1015114000002</v>
      </c>
      <c r="M199" s="11" t="s">
        <v>1169</v>
      </c>
    </row>
    <row r="200" spans="1:13" s="11" customFormat="1" x14ac:dyDescent="0.25">
      <c r="B200" s="10"/>
      <c r="C200" s="2"/>
      <c r="D200" s="5"/>
      <c r="E200" s="33"/>
      <c r="F200" s="12"/>
      <c r="G200" s="6"/>
      <c r="H200" s="80"/>
      <c r="I200" s="80"/>
      <c r="J200" s="80"/>
      <c r="K200" s="109"/>
      <c r="L200" s="30"/>
    </row>
    <row r="201" spans="1:13" x14ac:dyDescent="0.25">
      <c r="A201" s="11"/>
      <c r="B201" s="10" t="s">
        <v>167</v>
      </c>
      <c r="C201" s="2" t="s">
        <v>246</v>
      </c>
      <c r="D201" s="5" t="s">
        <v>262</v>
      </c>
      <c r="E201" s="33" t="s">
        <v>1048</v>
      </c>
      <c r="F201" s="12" t="s">
        <v>266</v>
      </c>
      <c r="G201" s="6">
        <v>3411</v>
      </c>
      <c r="H201" s="80">
        <f t="shared" si="7"/>
        <v>3581.55</v>
      </c>
      <c r="I201" s="80">
        <f t="shared" si="8"/>
        <v>3760.6275000000005</v>
      </c>
      <c r="J201" s="80">
        <f t="shared" si="12"/>
        <v>4061.4777000000008</v>
      </c>
      <c r="K201" s="109">
        <f t="shared" si="13"/>
        <v>4386.3959160000013</v>
      </c>
      <c r="L201" s="30">
        <f t="shared" si="11"/>
        <v>2535.3368394480008</v>
      </c>
      <c r="M201" s="11" t="s">
        <v>1169</v>
      </c>
    </row>
    <row r="202" spans="1:13" s="11" customFormat="1" x14ac:dyDescent="0.25">
      <c r="B202" s="10"/>
      <c r="C202" s="2"/>
      <c r="D202" s="5"/>
      <c r="E202" s="33"/>
      <c r="F202" s="12"/>
      <c r="G202" s="6"/>
      <c r="H202" s="80"/>
      <c r="I202" s="80"/>
      <c r="J202" s="80"/>
      <c r="K202" s="109"/>
      <c r="L202" s="30"/>
    </row>
    <row r="203" spans="1:13" x14ac:dyDescent="0.25">
      <c r="A203" s="11"/>
      <c r="B203" s="10" t="s">
        <v>168</v>
      </c>
      <c r="C203" s="2" t="s">
        <v>247</v>
      </c>
      <c r="D203" s="5" t="s">
        <v>262</v>
      </c>
      <c r="E203" s="33" t="s">
        <v>1049</v>
      </c>
      <c r="F203" s="12" t="s">
        <v>266</v>
      </c>
      <c r="G203" s="6">
        <v>3044</v>
      </c>
      <c r="H203" s="80">
        <f t="shared" si="7"/>
        <v>3196.2000000000003</v>
      </c>
      <c r="I203" s="80">
        <f t="shared" si="8"/>
        <v>3356.01</v>
      </c>
      <c r="J203" s="80">
        <f t="shared" si="12"/>
        <v>3624.4908000000005</v>
      </c>
      <c r="K203" s="109">
        <f t="shared" si="13"/>
        <v>3914.4500640000006</v>
      </c>
      <c r="L203" s="30">
        <f t="shared" si="11"/>
        <v>2262.5521369920002</v>
      </c>
      <c r="M203" s="11" t="s">
        <v>1169</v>
      </c>
    </row>
    <row r="204" spans="1:13" s="11" customFormat="1" x14ac:dyDescent="0.25">
      <c r="B204" s="10"/>
      <c r="C204" s="2"/>
      <c r="D204" s="5"/>
      <c r="E204" s="33"/>
      <c r="F204" s="12"/>
      <c r="G204" s="6"/>
      <c r="H204" s="80"/>
      <c r="I204" s="80"/>
      <c r="J204" s="80"/>
      <c r="K204" s="109"/>
      <c r="L204" s="30"/>
    </row>
    <row r="205" spans="1:13" x14ac:dyDescent="0.25">
      <c r="A205" s="11"/>
      <c r="B205" s="10" t="s">
        <v>169</v>
      </c>
      <c r="C205" s="2" t="s">
        <v>248</v>
      </c>
      <c r="D205" s="5" t="s">
        <v>262</v>
      </c>
      <c r="E205" s="33" t="s">
        <v>1050</v>
      </c>
      <c r="F205" s="12" t="s">
        <v>268</v>
      </c>
      <c r="G205" s="6">
        <v>3644</v>
      </c>
      <c r="H205" s="80">
        <f t="shared" si="7"/>
        <v>3826.2000000000003</v>
      </c>
      <c r="I205" s="80">
        <f t="shared" si="8"/>
        <v>4017.5100000000007</v>
      </c>
      <c r="J205" s="80">
        <f t="shared" si="12"/>
        <v>4338.9108000000006</v>
      </c>
      <c r="K205" s="109">
        <f t="shared" si="13"/>
        <v>4686.0236640000012</v>
      </c>
      <c r="L205" s="30">
        <f t="shared" si="11"/>
        <v>2708.5216777920004</v>
      </c>
      <c r="M205" s="11" t="s">
        <v>1169</v>
      </c>
    </row>
    <row r="206" spans="1:13" s="11" customFormat="1" x14ac:dyDescent="0.25">
      <c r="B206" s="10"/>
      <c r="C206" s="2"/>
      <c r="D206" s="5"/>
      <c r="E206" s="33"/>
      <c r="F206" s="12"/>
      <c r="G206" s="6"/>
      <c r="H206" s="80"/>
      <c r="I206" s="80"/>
      <c r="J206" s="80"/>
      <c r="K206" s="109"/>
      <c r="L206" s="30"/>
    </row>
    <row r="207" spans="1:13" x14ac:dyDescent="0.25">
      <c r="A207" s="11"/>
      <c r="B207" s="10" t="s">
        <v>170</v>
      </c>
      <c r="C207" s="2" t="s">
        <v>249</v>
      </c>
      <c r="D207" s="5" t="s">
        <v>262</v>
      </c>
      <c r="E207" s="33" t="s">
        <v>221</v>
      </c>
      <c r="F207" s="12" t="s">
        <v>267</v>
      </c>
      <c r="G207" s="6">
        <v>2840</v>
      </c>
      <c r="H207" s="80">
        <f t="shared" si="7"/>
        <v>2982</v>
      </c>
      <c r="I207" s="80">
        <f t="shared" si="8"/>
        <v>3131.1</v>
      </c>
      <c r="J207" s="80">
        <f t="shared" si="12"/>
        <v>3381.5880000000002</v>
      </c>
      <c r="K207" s="109">
        <f t="shared" si="13"/>
        <v>3652.1150400000006</v>
      </c>
      <c r="L207" s="30">
        <f t="shared" si="11"/>
        <v>2110.9224931200001</v>
      </c>
      <c r="M207" s="11" t="s">
        <v>1169</v>
      </c>
    </row>
    <row r="208" spans="1:13" s="11" customFormat="1" x14ac:dyDescent="0.25">
      <c r="B208" s="10"/>
      <c r="C208" s="2"/>
      <c r="D208" s="5"/>
      <c r="E208" s="33"/>
      <c r="F208" s="12"/>
      <c r="G208" s="6"/>
      <c r="H208" s="80"/>
      <c r="I208" s="80"/>
      <c r="J208" s="80"/>
      <c r="K208" s="109"/>
      <c r="L208" s="30"/>
    </row>
    <row r="209" spans="1:13" x14ac:dyDescent="0.25">
      <c r="A209" s="11"/>
      <c r="B209" s="10" t="s">
        <v>171</v>
      </c>
      <c r="C209" s="2" t="s">
        <v>250</v>
      </c>
      <c r="D209" s="5" t="s">
        <v>262</v>
      </c>
      <c r="E209" s="33" t="s">
        <v>1164</v>
      </c>
      <c r="F209" s="12" t="s">
        <v>268</v>
      </c>
      <c r="G209" s="6">
        <v>3180</v>
      </c>
      <c r="H209" s="80">
        <f t="shared" si="7"/>
        <v>3339</v>
      </c>
      <c r="I209" s="80">
        <f t="shared" si="8"/>
        <v>3505.9500000000003</v>
      </c>
      <c r="J209" s="80">
        <f t="shared" si="12"/>
        <v>3786.4260000000004</v>
      </c>
      <c r="K209" s="109">
        <f t="shared" si="13"/>
        <v>4089.3400800000009</v>
      </c>
      <c r="L209" s="30">
        <f t="shared" si="11"/>
        <v>2363.6385662400003</v>
      </c>
      <c r="M209" s="11" t="s">
        <v>1169</v>
      </c>
    </row>
    <row r="210" spans="1:13" s="11" customFormat="1" x14ac:dyDescent="0.25">
      <c r="B210" s="10"/>
      <c r="C210" s="2"/>
      <c r="D210" s="5"/>
      <c r="E210" s="33"/>
      <c r="F210" s="12"/>
      <c r="G210" s="6"/>
      <c r="H210" s="80"/>
      <c r="I210" s="80"/>
      <c r="J210" s="80"/>
      <c r="K210" s="109"/>
      <c r="L210" s="30"/>
    </row>
    <row r="211" spans="1:13" x14ac:dyDescent="0.25">
      <c r="A211" s="11"/>
      <c r="B211" s="10" t="s">
        <v>172</v>
      </c>
      <c r="C211" s="2" t="s">
        <v>251</v>
      </c>
      <c r="D211" s="5" t="s">
        <v>262</v>
      </c>
      <c r="E211" s="33" t="s">
        <v>222</v>
      </c>
      <c r="F211" s="12" t="s">
        <v>267</v>
      </c>
      <c r="G211" s="6">
        <v>3276</v>
      </c>
      <c r="H211" s="80">
        <f t="shared" si="7"/>
        <v>3439.8</v>
      </c>
      <c r="I211" s="80">
        <f t="shared" si="8"/>
        <v>3611.7900000000004</v>
      </c>
      <c r="J211" s="80">
        <f t="shared" si="12"/>
        <v>3900.7332000000006</v>
      </c>
      <c r="K211" s="109">
        <f t="shared" si="13"/>
        <v>4212.7918560000007</v>
      </c>
      <c r="L211" s="30">
        <f t="shared" si="11"/>
        <v>2434.9936927680001</v>
      </c>
      <c r="M211" s="11" t="s">
        <v>1169</v>
      </c>
    </row>
    <row r="212" spans="1:13" s="11" customFormat="1" x14ac:dyDescent="0.25">
      <c r="B212" s="10"/>
      <c r="C212" s="2"/>
      <c r="D212" s="5"/>
      <c r="E212" s="33"/>
      <c r="F212" s="12"/>
      <c r="G212" s="6"/>
      <c r="H212" s="80"/>
      <c r="I212" s="80"/>
      <c r="J212" s="80"/>
      <c r="K212" s="109"/>
      <c r="L212" s="30"/>
    </row>
    <row r="213" spans="1:13" x14ac:dyDescent="0.25">
      <c r="A213" s="11"/>
      <c r="B213" s="10" t="s">
        <v>173</v>
      </c>
      <c r="C213" s="2" t="s">
        <v>243</v>
      </c>
      <c r="D213" s="5" t="s">
        <v>263</v>
      </c>
      <c r="E213" s="33" t="s">
        <v>223</v>
      </c>
      <c r="F213" s="12" t="s">
        <v>265</v>
      </c>
      <c r="G213" s="6">
        <v>2382</v>
      </c>
      <c r="H213" s="80">
        <f t="shared" si="7"/>
        <v>2501.1</v>
      </c>
      <c r="I213" s="80">
        <f t="shared" si="8"/>
        <v>2626.1550000000002</v>
      </c>
      <c r="J213" s="80">
        <f t="shared" si="12"/>
        <v>2836.2474000000002</v>
      </c>
      <c r="K213" s="109">
        <f t="shared" si="13"/>
        <v>3063.1471920000004</v>
      </c>
      <c r="L213" s="30">
        <f t="shared" si="11"/>
        <v>1770.499076976</v>
      </c>
      <c r="M213" s="11" t="s">
        <v>1169</v>
      </c>
    </row>
    <row r="214" spans="1:13" s="11" customFormat="1" x14ac:dyDescent="0.25">
      <c r="B214" s="10"/>
      <c r="C214" s="2"/>
      <c r="D214" s="5"/>
      <c r="E214" s="33"/>
      <c r="F214" s="12"/>
      <c r="G214" s="6"/>
      <c r="H214" s="80"/>
      <c r="I214" s="80"/>
      <c r="J214" s="80"/>
      <c r="K214" s="109"/>
      <c r="L214" s="30"/>
    </row>
    <row r="215" spans="1:13" x14ac:dyDescent="0.25">
      <c r="A215" s="11"/>
      <c r="B215" s="10" t="s">
        <v>174</v>
      </c>
      <c r="C215" s="2" t="s">
        <v>244</v>
      </c>
      <c r="D215" s="5" t="s">
        <v>263</v>
      </c>
      <c r="E215" s="33" t="s">
        <v>224</v>
      </c>
      <c r="F215" s="12" t="s">
        <v>266</v>
      </c>
      <c r="G215" s="6">
        <v>3514</v>
      </c>
      <c r="H215" s="80">
        <f t="shared" si="7"/>
        <v>3689.7000000000003</v>
      </c>
      <c r="I215" s="80">
        <f t="shared" si="8"/>
        <v>3874.1850000000004</v>
      </c>
      <c r="J215" s="80">
        <f t="shared" si="12"/>
        <v>4184.1198000000004</v>
      </c>
      <c r="K215" s="109">
        <f t="shared" si="13"/>
        <v>4518.849384000001</v>
      </c>
      <c r="L215" s="30">
        <f t="shared" si="11"/>
        <v>2611.8949439520002</v>
      </c>
      <c r="M215" s="11" t="s">
        <v>1169</v>
      </c>
    </row>
    <row r="216" spans="1:13" s="11" customFormat="1" x14ac:dyDescent="0.25">
      <c r="B216" s="10"/>
      <c r="C216" s="2"/>
      <c r="D216" s="5"/>
      <c r="E216" s="33"/>
      <c r="F216" s="12"/>
      <c r="G216" s="6"/>
      <c r="H216" s="80"/>
      <c r="I216" s="80"/>
      <c r="J216" s="80"/>
      <c r="K216" s="109"/>
      <c r="L216" s="30"/>
    </row>
    <row r="217" spans="1:13" x14ac:dyDescent="0.25">
      <c r="A217" s="11"/>
      <c r="B217" s="10" t="s">
        <v>175</v>
      </c>
      <c r="C217" s="2" t="s">
        <v>245</v>
      </c>
      <c r="D217" s="5" t="s">
        <v>263</v>
      </c>
      <c r="E217" s="33" t="s">
        <v>225</v>
      </c>
      <c r="F217" s="12" t="s">
        <v>267</v>
      </c>
      <c r="G217" s="6">
        <v>3013</v>
      </c>
      <c r="H217" s="80">
        <f t="shared" si="7"/>
        <v>3163.65</v>
      </c>
      <c r="I217" s="80">
        <f t="shared" si="8"/>
        <v>3321.8325000000004</v>
      </c>
      <c r="J217" s="80">
        <f t="shared" si="12"/>
        <v>3587.5791000000008</v>
      </c>
      <c r="K217" s="109">
        <f t="shared" si="13"/>
        <v>3874.5854280000012</v>
      </c>
      <c r="L217" s="30">
        <f t="shared" si="11"/>
        <v>2239.5103773840005</v>
      </c>
      <c r="M217" s="11" t="s">
        <v>1169</v>
      </c>
    </row>
    <row r="218" spans="1:13" s="11" customFormat="1" x14ac:dyDescent="0.25">
      <c r="B218" s="10"/>
      <c r="C218" s="2"/>
      <c r="D218" s="5"/>
      <c r="E218" s="33"/>
      <c r="F218" s="12"/>
      <c r="G218" s="6"/>
      <c r="H218" s="80"/>
      <c r="I218" s="80"/>
      <c r="J218" s="80"/>
      <c r="K218" s="109"/>
      <c r="L218" s="30"/>
    </row>
    <row r="219" spans="1:13" x14ac:dyDescent="0.25">
      <c r="A219" s="11"/>
      <c r="B219" s="10" t="s">
        <v>176</v>
      </c>
      <c r="C219" s="2" t="s">
        <v>252</v>
      </c>
      <c r="D219" s="5" t="s">
        <v>263</v>
      </c>
      <c r="E219" s="33" t="s">
        <v>1051</v>
      </c>
      <c r="F219" s="12" t="s">
        <v>266</v>
      </c>
      <c r="G219" s="6">
        <v>3514</v>
      </c>
      <c r="H219" s="80">
        <f t="shared" si="7"/>
        <v>3689.7000000000003</v>
      </c>
      <c r="I219" s="80">
        <f t="shared" si="8"/>
        <v>3874.1850000000004</v>
      </c>
      <c r="J219" s="80">
        <f t="shared" si="12"/>
        <v>4184.1198000000004</v>
      </c>
      <c r="K219" s="109">
        <f t="shared" si="13"/>
        <v>4518.849384000001</v>
      </c>
      <c r="L219" s="30">
        <f t="shared" si="11"/>
        <v>2611.8949439520002</v>
      </c>
      <c r="M219" s="11" t="s">
        <v>1169</v>
      </c>
    </row>
    <row r="220" spans="1:13" s="11" customFormat="1" x14ac:dyDescent="0.25">
      <c r="B220" s="10"/>
      <c r="C220" s="2"/>
      <c r="D220" s="5"/>
      <c r="E220" s="33"/>
      <c r="F220" s="12"/>
      <c r="G220" s="6"/>
      <c r="H220" s="80"/>
      <c r="I220" s="80"/>
      <c r="J220" s="80"/>
      <c r="K220" s="109"/>
      <c r="L220" s="30"/>
    </row>
    <row r="221" spans="1:13" x14ac:dyDescent="0.25">
      <c r="A221" s="11"/>
      <c r="B221" s="10" t="s">
        <v>177</v>
      </c>
      <c r="C221" s="2" t="s">
        <v>247</v>
      </c>
      <c r="D221" s="5" t="s">
        <v>263</v>
      </c>
      <c r="E221" s="33" t="s">
        <v>1052</v>
      </c>
      <c r="F221" s="12" t="s">
        <v>266</v>
      </c>
      <c r="G221" s="6">
        <v>3135</v>
      </c>
      <c r="H221" s="80">
        <f t="shared" si="7"/>
        <v>3291.75</v>
      </c>
      <c r="I221" s="80">
        <f t="shared" si="8"/>
        <v>3456.3375000000001</v>
      </c>
      <c r="J221" s="80">
        <f t="shared" si="12"/>
        <v>3732.8445000000002</v>
      </c>
      <c r="K221" s="109">
        <f t="shared" si="13"/>
        <v>4031.4720600000005</v>
      </c>
      <c r="L221" s="30">
        <f t="shared" si="11"/>
        <v>2330.19085068</v>
      </c>
      <c r="M221" s="11" t="s">
        <v>1169</v>
      </c>
    </row>
    <row r="222" spans="1:13" s="11" customFormat="1" x14ac:dyDescent="0.25">
      <c r="B222" s="10"/>
      <c r="C222" s="2"/>
      <c r="D222" s="5"/>
      <c r="E222" s="33"/>
      <c r="F222" s="12"/>
      <c r="G222" s="6"/>
      <c r="H222" s="80"/>
      <c r="I222" s="80"/>
      <c r="J222" s="80"/>
      <c r="K222" s="109"/>
      <c r="L222" s="30"/>
    </row>
    <row r="223" spans="1:13" x14ac:dyDescent="0.25">
      <c r="A223" s="11"/>
      <c r="B223" s="10" t="s">
        <v>178</v>
      </c>
      <c r="C223" s="2" t="s">
        <v>248</v>
      </c>
      <c r="D223" s="5" t="s">
        <v>264</v>
      </c>
      <c r="E223" s="33" t="s">
        <v>1053</v>
      </c>
      <c r="F223" s="12" t="s">
        <v>268</v>
      </c>
      <c r="G223" s="6">
        <v>3753</v>
      </c>
      <c r="H223" s="80">
        <f t="shared" si="7"/>
        <v>3940.65</v>
      </c>
      <c r="I223" s="80">
        <f t="shared" si="8"/>
        <v>4137.6824999999999</v>
      </c>
      <c r="J223" s="80">
        <f t="shared" si="12"/>
        <v>4468.6971000000003</v>
      </c>
      <c r="K223" s="109">
        <f t="shared" si="13"/>
        <v>4826.192868000001</v>
      </c>
      <c r="L223" s="30">
        <f t="shared" si="11"/>
        <v>2789.5394777040005</v>
      </c>
      <c r="M223" s="11" t="s">
        <v>1169</v>
      </c>
    </row>
    <row r="224" spans="1:13" s="11" customFormat="1" x14ac:dyDescent="0.25">
      <c r="B224" s="10"/>
      <c r="C224" s="2"/>
      <c r="D224" s="5"/>
      <c r="E224" s="33"/>
      <c r="F224" s="12"/>
      <c r="G224" s="6"/>
      <c r="H224" s="80"/>
      <c r="I224" s="80"/>
      <c r="J224" s="80"/>
      <c r="K224" s="109"/>
      <c r="L224" s="30"/>
    </row>
    <row r="225" spans="1:13" x14ac:dyDescent="0.25">
      <c r="A225" s="11"/>
      <c r="B225" s="10" t="s">
        <v>179</v>
      </c>
      <c r="C225" s="2" t="s">
        <v>249</v>
      </c>
      <c r="D225" s="5" t="s">
        <v>263</v>
      </c>
      <c r="E225" s="33" t="s">
        <v>226</v>
      </c>
      <c r="F225" s="12" t="s">
        <v>267</v>
      </c>
      <c r="G225" s="6">
        <v>2926</v>
      </c>
      <c r="H225" s="80">
        <f t="shared" si="7"/>
        <v>3072.3</v>
      </c>
      <c r="I225" s="80">
        <f t="shared" si="8"/>
        <v>3225.9150000000004</v>
      </c>
      <c r="J225" s="80">
        <f t="shared" si="12"/>
        <v>3483.9882000000007</v>
      </c>
      <c r="K225" s="109">
        <f t="shared" si="13"/>
        <v>3762.7072560000011</v>
      </c>
      <c r="L225" s="30">
        <f t="shared" si="11"/>
        <v>2174.8447939680004</v>
      </c>
      <c r="M225" s="11" t="s">
        <v>1169</v>
      </c>
    </row>
    <row r="226" spans="1:13" s="11" customFormat="1" x14ac:dyDescent="0.25">
      <c r="B226" s="10"/>
      <c r="C226" s="2"/>
      <c r="D226" s="5"/>
      <c r="E226" s="33"/>
      <c r="F226" s="12"/>
      <c r="G226" s="6"/>
      <c r="H226" s="80"/>
      <c r="I226" s="80"/>
      <c r="J226" s="80"/>
      <c r="K226" s="109"/>
      <c r="L226" s="30"/>
    </row>
    <row r="227" spans="1:13" x14ac:dyDescent="0.25">
      <c r="A227" s="11"/>
      <c r="B227" s="10" t="s">
        <v>180</v>
      </c>
      <c r="C227" s="2" t="s">
        <v>250</v>
      </c>
      <c r="D227" s="5" t="s">
        <v>263</v>
      </c>
      <c r="E227" s="33" t="s">
        <v>1165</v>
      </c>
      <c r="F227" s="12" t="s">
        <v>268</v>
      </c>
      <c r="G227" s="6">
        <v>3275</v>
      </c>
      <c r="H227" s="80">
        <f t="shared" si="7"/>
        <v>3438.75</v>
      </c>
      <c r="I227" s="80">
        <f t="shared" si="8"/>
        <v>3610.6875</v>
      </c>
      <c r="J227" s="80">
        <f t="shared" si="12"/>
        <v>3899.5425000000005</v>
      </c>
      <c r="K227" s="109">
        <f t="shared" si="13"/>
        <v>4211.505900000001</v>
      </c>
      <c r="L227" s="30">
        <f t="shared" si="11"/>
        <v>2434.2504102000003</v>
      </c>
      <c r="M227" s="11" t="s">
        <v>1169</v>
      </c>
    </row>
    <row r="228" spans="1:13" s="11" customFormat="1" x14ac:dyDescent="0.25">
      <c r="B228" s="10"/>
      <c r="C228" s="2"/>
      <c r="D228" s="5"/>
      <c r="E228" s="33"/>
      <c r="F228" s="12"/>
      <c r="G228" s="6"/>
      <c r="H228" s="80"/>
      <c r="I228" s="80"/>
      <c r="J228" s="80"/>
      <c r="K228" s="109"/>
      <c r="L228" s="30"/>
    </row>
    <row r="229" spans="1:13" x14ac:dyDescent="0.25">
      <c r="A229" s="11"/>
      <c r="B229" s="10" t="s">
        <v>181</v>
      </c>
      <c r="C229" s="2" t="s">
        <v>251</v>
      </c>
      <c r="D229" s="5" t="s">
        <v>263</v>
      </c>
      <c r="E229" s="33" t="s">
        <v>1166</v>
      </c>
      <c r="F229" s="12" t="s">
        <v>267</v>
      </c>
      <c r="G229" s="6">
        <v>3375</v>
      </c>
      <c r="H229" s="80">
        <f t="shared" si="7"/>
        <v>3543.75</v>
      </c>
      <c r="I229" s="80">
        <f t="shared" si="8"/>
        <v>3720.9375</v>
      </c>
      <c r="J229" s="80">
        <f t="shared" si="12"/>
        <v>4018.6125000000002</v>
      </c>
      <c r="K229" s="109">
        <f t="shared" si="13"/>
        <v>4340.1015000000007</v>
      </c>
      <c r="L229" s="30">
        <f t="shared" si="11"/>
        <v>2508.5786670000002</v>
      </c>
      <c r="M229" s="11" t="s">
        <v>1169</v>
      </c>
    </row>
    <row r="230" spans="1:13" s="11" customFormat="1" x14ac:dyDescent="0.25">
      <c r="B230" s="10"/>
      <c r="C230" s="2"/>
      <c r="D230" s="5"/>
      <c r="E230" s="33"/>
      <c r="F230" s="12"/>
      <c r="G230" s="6"/>
      <c r="H230" s="80"/>
      <c r="I230" s="80"/>
      <c r="J230" s="80"/>
      <c r="K230" s="109"/>
      <c r="L230" s="30"/>
    </row>
    <row r="231" spans="1:13" x14ac:dyDescent="0.25">
      <c r="A231" s="11"/>
      <c r="B231" s="10" t="s">
        <v>182</v>
      </c>
      <c r="C231" s="2" t="s">
        <v>243</v>
      </c>
      <c r="D231" s="5" t="s">
        <v>259</v>
      </c>
      <c r="E231" s="33" t="s">
        <v>227</v>
      </c>
      <c r="F231" s="12" t="s">
        <v>265</v>
      </c>
      <c r="G231" s="6">
        <v>2651</v>
      </c>
      <c r="H231" s="80">
        <f t="shared" si="7"/>
        <v>2783.55</v>
      </c>
      <c r="I231" s="80">
        <f t="shared" si="8"/>
        <v>2922.7275000000004</v>
      </c>
      <c r="J231" s="80">
        <f t="shared" si="12"/>
        <v>3156.5457000000006</v>
      </c>
      <c r="K231" s="109">
        <f t="shared" si="13"/>
        <v>3409.0693560000009</v>
      </c>
      <c r="L231" s="30">
        <f t="shared" si="11"/>
        <v>1970.4420877680004</v>
      </c>
      <c r="M231" s="11" t="s">
        <v>1169</v>
      </c>
    </row>
    <row r="232" spans="1:13" s="11" customFormat="1" x14ac:dyDescent="0.25">
      <c r="B232" s="10"/>
      <c r="C232" s="2"/>
      <c r="D232" s="5"/>
      <c r="E232" s="33"/>
      <c r="F232" s="12"/>
      <c r="G232" s="6"/>
      <c r="H232" s="80"/>
      <c r="I232" s="80"/>
      <c r="J232" s="80"/>
      <c r="K232" s="109"/>
      <c r="L232" s="30"/>
    </row>
    <row r="233" spans="1:13" x14ac:dyDescent="0.25">
      <c r="A233" s="11"/>
      <c r="B233" s="10" t="s">
        <v>183</v>
      </c>
      <c r="C233" s="2" t="s">
        <v>244</v>
      </c>
      <c r="D233" s="5" t="s">
        <v>259</v>
      </c>
      <c r="E233" s="33" t="s">
        <v>1054</v>
      </c>
      <c r="F233" s="12" t="s">
        <v>266</v>
      </c>
      <c r="G233" s="6">
        <v>3494</v>
      </c>
      <c r="H233" s="80">
        <f t="shared" si="7"/>
        <v>3668.7000000000003</v>
      </c>
      <c r="I233" s="80">
        <f t="shared" si="8"/>
        <v>3852.1350000000007</v>
      </c>
      <c r="J233" s="80">
        <f t="shared" si="12"/>
        <v>4160.305800000001</v>
      </c>
      <c r="K233" s="109">
        <f t="shared" si="13"/>
        <v>4493.1302640000013</v>
      </c>
      <c r="L233" s="30">
        <f t="shared" si="11"/>
        <v>2597.0292925920007</v>
      </c>
      <c r="M233" s="11" t="s">
        <v>1169</v>
      </c>
    </row>
    <row r="234" spans="1:13" s="11" customFormat="1" x14ac:dyDescent="0.25">
      <c r="B234" s="10"/>
      <c r="C234" s="2"/>
      <c r="D234" s="5"/>
      <c r="E234" s="33"/>
      <c r="F234" s="12"/>
      <c r="G234" s="6"/>
      <c r="H234" s="80"/>
      <c r="I234" s="80"/>
      <c r="J234" s="80"/>
      <c r="K234" s="109"/>
      <c r="L234" s="30"/>
    </row>
    <row r="235" spans="1:13" x14ac:dyDescent="0.25">
      <c r="A235" s="11"/>
      <c r="B235" s="10" t="s">
        <v>184</v>
      </c>
      <c r="C235" s="2" t="s">
        <v>245</v>
      </c>
      <c r="D235" s="5" t="s">
        <v>259</v>
      </c>
      <c r="E235" s="33" t="s">
        <v>228</v>
      </c>
      <c r="F235" s="12" t="s">
        <v>267</v>
      </c>
      <c r="G235" s="6">
        <v>3054</v>
      </c>
      <c r="H235" s="80">
        <f t="shared" si="7"/>
        <v>3206.7000000000003</v>
      </c>
      <c r="I235" s="80">
        <f t="shared" si="8"/>
        <v>3367.0350000000003</v>
      </c>
      <c r="J235" s="80">
        <f t="shared" si="12"/>
        <v>3636.3978000000006</v>
      </c>
      <c r="K235" s="109">
        <f t="shared" si="13"/>
        <v>3927.3096240000009</v>
      </c>
      <c r="L235" s="30">
        <f t="shared" si="11"/>
        <v>2269.9849626720002</v>
      </c>
      <c r="M235" s="11" t="s">
        <v>1169</v>
      </c>
    </row>
    <row r="236" spans="1:13" s="11" customFormat="1" x14ac:dyDescent="0.25">
      <c r="B236" s="10"/>
      <c r="C236" s="2"/>
      <c r="D236" s="5"/>
      <c r="E236" s="33"/>
      <c r="F236" s="12"/>
      <c r="G236" s="6"/>
      <c r="H236" s="80"/>
      <c r="I236" s="80"/>
      <c r="J236" s="80"/>
      <c r="K236" s="109"/>
      <c r="L236" s="30"/>
    </row>
    <row r="237" spans="1:13" x14ac:dyDescent="0.25">
      <c r="A237" s="11"/>
      <c r="B237" s="10" t="s">
        <v>185</v>
      </c>
      <c r="C237" s="2" t="s">
        <v>246</v>
      </c>
      <c r="D237" s="5" t="s">
        <v>259</v>
      </c>
      <c r="E237" s="33" t="s">
        <v>1055</v>
      </c>
      <c r="F237" s="12" t="s">
        <v>266</v>
      </c>
      <c r="G237" s="6">
        <v>3179</v>
      </c>
      <c r="H237" s="80">
        <f t="shared" si="7"/>
        <v>3337.9500000000003</v>
      </c>
      <c r="I237" s="80">
        <f t="shared" si="8"/>
        <v>3504.8475000000003</v>
      </c>
      <c r="J237" s="80">
        <f t="shared" si="12"/>
        <v>3785.2353000000007</v>
      </c>
      <c r="K237" s="109">
        <f t="shared" si="13"/>
        <v>4088.0541240000011</v>
      </c>
      <c r="L237" s="30">
        <f t="shared" si="11"/>
        <v>2362.8952836720005</v>
      </c>
      <c r="M237" s="11" t="s">
        <v>1169</v>
      </c>
    </row>
    <row r="238" spans="1:13" s="11" customFormat="1" x14ac:dyDescent="0.25">
      <c r="B238" s="10"/>
      <c r="C238" s="2"/>
      <c r="D238" s="5"/>
      <c r="E238" s="33"/>
      <c r="F238" s="12"/>
      <c r="G238" s="6"/>
      <c r="H238" s="80"/>
      <c r="I238" s="80"/>
      <c r="J238" s="80"/>
      <c r="K238" s="109"/>
      <c r="L238" s="30"/>
    </row>
    <row r="239" spans="1:13" x14ac:dyDescent="0.25">
      <c r="A239" s="11"/>
      <c r="B239" s="10" t="s">
        <v>186</v>
      </c>
      <c r="C239" s="2" t="s">
        <v>247</v>
      </c>
      <c r="D239" s="5" t="s">
        <v>259</v>
      </c>
      <c r="E239" s="33" t="s">
        <v>1056</v>
      </c>
      <c r="F239" s="12" t="s">
        <v>266</v>
      </c>
      <c r="G239" s="6">
        <v>3267</v>
      </c>
      <c r="H239" s="80">
        <f t="shared" si="7"/>
        <v>3430.3500000000004</v>
      </c>
      <c r="I239" s="80">
        <f t="shared" si="8"/>
        <v>3601.8675000000007</v>
      </c>
      <c r="J239" s="80">
        <f t="shared" si="12"/>
        <v>3890.016900000001</v>
      </c>
      <c r="K239" s="109">
        <f t="shared" si="13"/>
        <v>4201.2182520000015</v>
      </c>
      <c r="L239" s="30">
        <f t="shared" si="11"/>
        <v>2428.3041496560008</v>
      </c>
      <c r="M239" s="11" t="s">
        <v>1169</v>
      </c>
    </row>
    <row r="240" spans="1:13" s="11" customFormat="1" x14ac:dyDescent="0.25">
      <c r="B240" s="10"/>
      <c r="C240" s="2"/>
      <c r="D240" s="5"/>
      <c r="E240" s="33"/>
      <c r="F240" s="12"/>
      <c r="G240" s="6"/>
      <c r="H240" s="80"/>
      <c r="I240" s="80"/>
      <c r="J240" s="80"/>
      <c r="K240" s="109"/>
      <c r="L240" s="30"/>
    </row>
    <row r="241" spans="1:13" x14ac:dyDescent="0.25">
      <c r="A241" s="11"/>
      <c r="B241" s="10" t="s">
        <v>187</v>
      </c>
      <c r="C241" s="2" t="s">
        <v>248</v>
      </c>
      <c r="D241" s="5" t="s">
        <v>259</v>
      </c>
      <c r="E241" s="33" t="s">
        <v>1057</v>
      </c>
      <c r="F241" s="12" t="s">
        <v>268</v>
      </c>
      <c r="G241" s="6">
        <v>3404</v>
      </c>
      <c r="H241" s="80">
        <f t="shared" si="7"/>
        <v>3574.2000000000003</v>
      </c>
      <c r="I241" s="80">
        <f t="shared" si="8"/>
        <v>3752.9100000000003</v>
      </c>
      <c r="J241" s="80">
        <f t="shared" si="12"/>
        <v>4053.1428000000005</v>
      </c>
      <c r="K241" s="109">
        <f t="shared" si="13"/>
        <v>4377.3942240000006</v>
      </c>
      <c r="L241" s="30">
        <f t="shared" si="11"/>
        <v>2530.1338614720003</v>
      </c>
      <c r="M241" s="11" t="s">
        <v>1169</v>
      </c>
    </row>
    <row r="242" spans="1:13" s="11" customFormat="1" x14ac:dyDescent="0.25">
      <c r="B242" s="10"/>
      <c r="C242" s="2"/>
      <c r="D242" s="5"/>
      <c r="E242" s="33"/>
      <c r="F242" s="12"/>
      <c r="G242" s="6"/>
      <c r="H242" s="80"/>
      <c r="I242" s="80"/>
      <c r="J242" s="80"/>
      <c r="K242" s="109"/>
      <c r="L242" s="30"/>
    </row>
    <row r="243" spans="1:13" x14ac:dyDescent="0.25">
      <c r="A243" s="11"/>
      <c r="B243" s="10" t="s">
        <v>188</v>
      </c>
      <c r="C243" s="2" t="s">
        <v>249</v>
      </c>
      <c r="D243" s="5" t="s">
        <v>259</v>
      </c>
      <c r="E243" s="33" t="s">
        <v>229</v>
      </c>
      <c r="F243" s="12" t="s">
        <v>267</v>
      </c>
      <c r="G243" s="6">
        <v>3017</v>
      </c>
      <c r="H243" s="80">
        <f t="shared" si="7"/>
        <v>3167.85</v>
      </c>
      <c r="I243" s="80">
        <f t="shared" si="8"/>
        <v>3326.2424999999998</v>
      </c>
      <c r="J243" s="80">
        <f t="shared" si="12"/>
        <v>3592.3418999999999</v>
      </c>
      <c r="K243" s="109">
        <f t="shared" si="13"/>
        <v>3879.7292520000001</v>
      </c>
      <c r="L243" s="30">
        <f t="shared" si="11"/>
        <v>2242.4835076559998</v>
      </c>
      <c r="M243" s="11" t="s">
        <v>1169</v>
      </c>
    </row>
    <row r="244" spans="1:13" s="11" customFormat="1" x14ac:dyDescent="0.25">
      <c r="B244" s="10"/>
      <c r="C244" s="2"/>
      <c r="D244" s="5"/>
      <c r="E244" s="33"/>
      <c r="F244" s="12"/>
      <c r="G244" s="6"/>
      <c r="H244" s="80"/>
      <c r="I244" s="80"/>
      <c r="J244" s="80"/>
      <c r="K244" s="109"/>
      <c r="L244" s="30"/>
    </row>
    <row r="245" spans="1:13" x14ac:dyDescent="0.25">
      <c r="A245" s="11"/>
      <c r="B245" s="10" t="s">
        <v>189</v>
      </c>
      <c r="C245" s="2" t="s">
        <v>250</v>
      </c>
      <c r="D245" s="5" t="s">
        <v>259</v>
      </c>
      <c r="E245" s="33" t="s">
        <v>1058</v>
      </c>
      <c r="F245" s="12" t="s">
        <v>268</v>
      </c>
      <c r="G245" s="6">
        <v>3404</v>
      </c>
      <c r="H245" s="80">
        <f t="shared" si="7"/>
        <v>3574.2000000000003</v>
      </c>
      <c r="I245" s="80">
        <f t="shared" si="8"/>
        <v>3752.9100000000003</v>
      </c>
      <c r="J245" s="80">
        <f t="shared" si="12"/>
        <v>4053.1428000000005</v>
      </c>
      <c r="K245" s="109">
        <f t="shared" si="13"/>
        <v>4377.3942240000006</v>
      </c>
      <c r="L245" s="30">
        <f t="shared" si="11"/>
        <v>2530.1338614720003</v>
      </c>
      <c r="M245" s="11" t="s">
        <v>1169</v>
      </c>
    </row>
    <row r="246" spans="1:13" s="11" customFormat="1" x14ac:dyDescent="0.25">
      <c r="B246" s="10"/>
      <c r="C246" s="2"/>
      <c r="D246" s="5"/>
      <c r="E246" s="33"/>
      <c r="F246" s="12"/>
      <c r="G246" s="6"/>
      <c r="H246" s="80"/>
      <c r="I246" s="80"/>
      <c r="J246" s="80"/>
      <c r="K246" s="109"/>
      <c r="L246" s="30"/>
    </row>
    <row r="247" spans="1:13" x14ac:dyDescent="0.25">
      <c r="A247" s="11"/>
      <c r="B247" s="10" t="s">
        <v>190</v>
      </c>
      <c r="C247" s="2" t="s">
        <v>251</v>
      </c>
      <c r="D247" s="5" t="s">
        <v>259</v>
      </c>
      <c r="E247" s="33" t="s">
        <v>230</v>
      </c>
      <c r="F247" s="12" t="s">
        <v>267</v>
      </c>
      <c r="G247" s="6">
        <v>3398</v>
      </c>
      <c r="H247" s="80">
        <f t="shared" si="7"/>
        <v>3567.9</v>
      </c>
      <c r="I247" s="80">
        <f t="shared" si="8"/>
        <v>3746.2950000000001</v>
      </c>
      <c r="J247" s="80">
        <f t="shared" si="12"/>
        <v>4045.9986000000004</v>
      </c>
      <c r="K247" s="109">
        <f t="shared" si="13"/>
        <v>4369.6784880000005</v>
      </c>
      <c r="L247" s="30">
        <f t="shared" si="11"/>
        <v>2525.674166064</v>
      </c>
      <c r="M247" s="11" t="s">
        <v>1169</v>
      </c>
    </row>
    <row r="248" spans="1:13" s="11" customFormat="1" x14ac:dyDescent="0.25">
      <c r="B248" s="10"/>
      <c r="C248" s="2"/>
      <c r="D248" s="5"/>
      <c r="E248" s="33"/>
      <c r="F248" s="12"/>
      <c r="G248" s="6"/>
      <c r="H248" s="80"/>
      <c r="I248" s="80"/>
      <c r="J248" s="80"/>
      <c r="K248" s="109"/>
      <c r="L248" s="30"/>
    </row>
    <row r="249" spans="1:13" x14ac:dyDescent="0.25">
      <c r="A249" s="11"/>
      <c r="B249" s="10" t="s">
        <v>191</v>
      </c>
      <c r="C249" s="2" t="s">
        <v>243</v>
      </c>
      <c r="D249" s="5" t="s">
        <v>260</v>
      </c>
      <c r="E249" s="33" t="s">
        <v>231</v>
      </c>
      <c r="F249" s="12" t="s">
        <v>265</v>
      </c>
      <c r="G249" s="6">
        <v>2403</v>
      </c>
      <c r="H249" s="80">
        <f t="shared" si="7"/>
        <v>2523.15</v>
      </c>
      <c r="I249" s="80">
        <f t="shared" si="8"/>
        <v>2649.3075000000003</v>
      </c>
      <c r="J249" s="80">
        <f t="shared" si="12"/>
        <v>2861.2521000000006</v>
      </c>
      <c r="K249" s="109">
        <f t="shared" si="13"/>
        <v>3090.1522680000007</v>
      </c>
      <c r="L249" s="30">
        <f t="shared" si="11"/>
        <v>1786.1080109040004</v>
      </c>
      <c r="M249" s="11" t="s">
        <v>1169</v>
      </c>
    </row>
    <row r="250" spans="1:13" s="11" customFormat="1" x14ac:dyDescent="0.25">
      <c r="B250" s="10"/>
      <c r="C250" s="2"/>
      <c r="D250" s="5"/>
      <c r="E250" s="33"/>
      <c r="F250" s="12"/>
      <c r="G250" s="6"/>
      <c r="H250" s="80"/>
      <c r="I250" s="80"/>
      <c r="J250" s="80"/>
      <c r="K250" s="109"/>
      <c r="L250" s="30"/>
    </row>
    <row r="251" spans="1:13" x14ac:dyDescent="0.25">
      <c r="A251" s="11"/>
      <c r="B251" s="10" t="s">
        <v>192</v>
      </c>
      <c r="C251" s="2" t="s">
        <v>244</v>
      </c>
      <c r="D251" s="5" t="s">
        <v>260</v>
      </c>
      <c r="E251" s="33" t="s">
        <v>1059</v>
      </c>
      <c r="F251" s="12" t="s">
        <v>266</v>
      </c>
      <c r="G251" s="6">
        <v>3074</v>
      </c>
      <c r="H251" s="80">
        <f t="shared" si="7"/>
        <v>3227.7000000000003</v>
      </c>
      <c r="I251" s="80">
        <f t="shared" si="8"/>
        <v>3389.0850000000005</v>
      </c>
      <c r="J251" s="80">
        <f t="shared" si="12"/>
        <v>3660.2118000000009</v>
      </c>
      <c r="K251" s="109">
        <f t="shared" si="13"/>
        <v>3953.0287440000011</v>
      </c>
      <c r="L251" s="30">
        <f t="shared" si="11"/>
        <v>2284.8506140320005</v>
      </c>
      <c r="M251" s="11" t="s">
        <v>1169</v>
      </c>
    </row>
    <row r="252" spans="1:13" s="11" customFormat="1" x14ac:dyDescent="0.25">
      <c r="B252" s="10"/>
      <c r="C252" s="2"/>
      <c r="D252" s="5"/>
      <c r="E252" s="33"/>
      <c r="F252" s="12"/>
      <c r="G252" s="6"/>
      <c r="H252" s="80"/>
      <c r="I252" s="80"/>
      <c r="J252" s="80"/>
      <c r="K252" s="109"/>
      <c r="L252" s="30"/>
    </row>
    <row r="253" spans="1:13" x14ac:dyDescent="0.25">
      <c r="A253" s="11"/>
      <c r="B253" s="10" t="s">
        <v>193</v>
      </c>
      <c r="C253" s="2" t="s">
        <v>245</v>
      </c>
      <c r="D253" s="5" t="s">
        <v>260</v>
      </c>
      <c r="E253" s="33" t="s">
        <v>232</v>
      </c>
      <c r="F253" s="12" t="s">
        <v>267</v>
      </c>
      <c r="G253" s="6">
        <v>2894</v>
      </c>
      <c r="H253" s="80">
        <f t="shared" si="7"/>
        <v>3038.7000000000003</v>
      </c>
      <c r="I253" s="80">
        <f t="shared" si="8"/>
        <v>3190.6350000000002</v>
      </c>
      <c r="J253" s="80">
        <f t="shared" si="12"/>
        <v>3445.8858000000005</v>
      </c>
      <c r="K253" s="109">
        <f t="shared" si="13"/>
        <v>3721.5566640000006</v>
      </c>
      <c r="L253" s="30">
        <f t="shared" si="11"/>
        <v>2151.059751792</v>
      </c>
      <c r="M253" s="11" t="s">
        <v>1169</v>
      </c>
    </row>
    <row r="254" spans="1:13" s="11" customFormat="1" x14ac:dyDescent="0.25">
      <c r="B254" s="10"/>
      <c r="C254" s="2"/>
      <c r="D254" s="5"/>
      <c r="E254" s="33"/>
      <c r="F254" s="12"/>
      <c r="G254" s="6"/>
      <c r="H254" s="80"/>
      <c r="I254" s="80"/>
      <c r="J254" s="80"/>
      <c r="K254" s="109"/>
      <c r="L254" s="30"/>
    </row>
    <row r="255" spans="1:13" x14ac:dyDescent="0.25">
      <c r="A255" s="11"/>
      <c r="B255" s="10" t="s">
        <v>194</v>
      </c>
      <c r="C255" s="2" t="s">
        <v>246</v>
      </c>
      <c r="D255" s="5" t="s">
        <v>260</v>
      </c>
      <c r="E255" s="33" t="s">
        <v>1060</v>
      </c>
      <c r="F255" s="12" t="s">
        <v>266</v>
      </c>
      <c r="G255" s="6">
        <v>3074</v>
      </c>
      <c r="H255" s="80">
        <f t="shared" si="7"/>
        <v>3227.7000000000003</v>
      </c>
      <c r="I255" s="80">
        <f t="shared" si="8"/>
        <v>3389.0850000000005</v>
      </c>
      <c r="J255" s="80">
        <f t="shared" si="12"/>
        <v>3660.2118000000009</v>
      </c>
      <c r="K255" s="109">
        <f t="shared" si="13"/>
        <v>3953.0287440000011</v>
      </c>
      <c r="L255" s="30">
        <f t="shared" si="11"/>
        <v>2284.8506140320005</v>
      </c>
      <c r="M255" s="11" t="s">
        <v>1169</v>
      </c>
    </row>
    <row r="256" spans="1:13" s="11" customFormat="1" x14ac:dyDescent="0.25">
      <c r="B256" s="10"/>
      <c r="C256" s="2"/>
      <c r="D256" s="5"/>
      <c r="E256" s="33"/>
      <c r="F256" s="12"/>
      <c r="G256" s="6"/>
      <c r="H256" s="80"/>
      <c r="I256" s="80"/>
      <c r="J256" s="80"/>
      <c r="K256" s="109"/>
      <c r="L256" s="30"/>
    </row>
    <row r="257" spans="1:13" x14ac:dyDescent="0.25">
      <c r="A257" s="11"/>
      <c r="B257" s="10" t="s">
        <v>195</v>
      </c>
      <c r="C257" s="2" t="s">
        <v>247</v>
      </c>
      <c r="D257" s="5" t="s">
        <v>260</v>
      </c>
      <c r="E257" s="33" t="s">
        <v>1061</v>
      </c>
      <c r="F257" s="12" t="s">
        <v>266</v>
      </c>
      <c r="G257" s="6">
        <v>3157</v>
      </c>
      <c r="H257" s="80">
        <f t="shared" si="7"/>
        <v>3314.8500000000004</v>
      </c>
      <c r="I257" s="80">
        <f t="shared" si="8"/>
        <v>3480.5925000000007</v>
      </c>
      <c r="J257" s="80">
        <f t="shared" si="12"/>
        <v>3759.0399000000011</v>
      </c>
      <c r="K257" s="109">
        <f t="shared" si="13"/>
        <v>4059.7630920000015</v>
      </c>
      <c r="L257" s="30">
        <f t="shared" ref="L257:L355" si="14">K257*0.578</f>
        <v>2346.5430671760005</v>
      </c>
      <c r="M257" s="11" t="s">
        <v>1169</v>
      </c>
    </row>
    <row r="258" spans="1:13" s="11" customFormat="1" x14ac:dyDescent="0.25">
      <c r="B258" s="10"/>
      <c r="C258" s="2"/>
      <c r="D258" s="5"/>
      <c r="E258" s="33"/>
      <c r="F258" s="12"/>
      <c r="G258" s="6"/>
      <c r="H258" s="80"/>
      <c r="I258" s="80"/>
      <c r="J258" s="80"/>
      <c r="K258" s="109"/>
      <c r="L258" s="30"/>
    </row>
    <row r="259" spans="1:13" x14ac:dyDescent="0.25">
      <c r="A259" s="11"/>
      <c r="B259" s="10" t="s">
        <v>196</v>
      </c>
      <c r="C259" s="2" t="s">
        <v>248</v>
      </c>
      <c r="D259" s="5" t="s">
        <v>260</v>
      </c>
      <c r="E259" s="33" t="s">
        <v>1062</v>
      </c>
      <c r="F259" s="12" t="s">
        <v>268</v>
      </c>
      <c r="G259" s="6">
        <v>3419</v>
      </c>
      <c r="H259" s="80">
        <f t="shared" ref="H259:H381" si="15">G259*1.05</f>
        <v>3589.9500000000003</v>
      </c>
      <c r="I259" s="80">
        <f t="shared" ref="I259:I381" si="16">H259*1.05</f>
        <v>3769.4475000000007</v>
      </c>
      <c r="J259" s="80">
        <f t="shared" si="12"/>
        <v>4071.0033000000012</v>
      </c>
      <c r="K259" s="109">
        <f t="shared" si="13"/>
        <v>4396.6835640000018</v>
      </c>
      <c r="L259" s="30">
        <f t="shared" si="14"/>
        <v>2541.2830999920006</v>
      </c>
      <c r="M259" s="11" t="s">
        <v>1169</v>
      </c>
    </row>
    <row r="260" spans="1:13" s="11" customFormat="1" x14ac:dyDescent="0.25">
      <c r="B260" s="10"/>
      <c r="C260" s="2"/>
      <c r="D260" s="5"/>
      <c r="E260" s="33"/>
      <c r="F260" s="12"/>
      <c r="G260" s="6"/>
      <c r="H260" s="80"/>
      <c r="I260" s="80"/>
      <c r="J260" s="80"/>
      <c r="K260" s="109"/>
      <c r="L260" s="30"/>
    </row>
    <row r="261" spans="1:13" x14ac:dyDescent="0.25">
      <c r="A261" s="11"/>
      <c r="B261" s="10" t="s">
        <v>197</v>
      </c>
      <c r="C261" s="2" t="s">
        <v>249</v>
      </c>
      <c r="D261" s="5" t="s">
        <v>260</v>
      </c>
      <c r="E261" s="33" t="s">
        <v>233</v>
      </c>
      <c r="F261" s="12" t="s">
        <v>267</v>
      </c>
      <c r="G261" s="6">
        <v>2894</v>
      </c>
      <c r="H261" s="80">
        <f t="shared" si="15"/>
        <v>3038.7000000000003</v>
      </c>
      <c r="I261" s="80">
        <f t="shared" si="16"/>
        <v>3190.6350000000002</v>
      </c>
      <c r="J261" s="80">
        <f t="shared" ref="J260:J323" si="17">I261*1.08</f>
        <v>3445.8858000000005</v>
      </c>
      <c r="K261" s="109">
        <f t="shared" ref="K260:K323" si="18">J261*1.08</f>
        <v>3721.5566640000006</v>
      </c>
      <c r="L261" s="30">
        <f t="shared" si="14"/>
        <v>2151.059751792</v>
      </c>
      <c r="M261" s="11" t="s">
        <v>1169</v>
      </c>
    </row>
    <row r="262" spans="1:13" s="11" customFormat="1" x14ac:dyDescent="0.25">
      <c r="B262" s="10"/>
      <c r="C262" s="2"/>
      <c r="D262" s="5"/>
      <c r="E262" s="33"/>
      <c r="F262" s="12"/>
      <c r="G262" s="6"/>
      <c r="H262" s="80"/>
      <c r="I262" s="80"/>
      <c r="J262" s="80"/>
      <c r="K262" s="109"/>
      <c r="L262" s="30"/>
    </row>
    <row r="263" spans="1:13" x14ac:dyDescent="0.25">
      <c r="A263" s="11"/>
      <c r="B263" s="10" t="s">
        <v>198</v>
      </c>
      <c r="C263" s="2" t="s">
        <v>250</v>
      </c>
      <c r="D263" s="5" t="s">
        <v>260</v>
      </c>
      <c r="E263" s="33" t="s">
        <v>1063</v>
      </c>
      <c r="F263" s="12" t="s">
        <v>268</v>
      </c>
      <c r="G263" s="6">
        <v>3292</v>
      </c>
      <c r="H263" s="80">
        <f t="shared" si="15"/>
        <v>3456.6000000000004</v>
      </c>
      <c r="I263" s="80">
        <f t="shared" si="16"/>
        <v>3629.4300000000007</v>
      </c>
      <c r="J263" s="80">
        <f t="shared" si="17"/>
        <v>3919.7844000000009</v>
      </c>
      <c r="K263" s="109">
        <f t="shared" si="18"/>
        <v>4233.3671520000016</v>
      </c>
      <c r="L263" s="30">
        <f t="shared" si="14"/>
        <v>2446.8862138560007</v>
      </c>
      <c r="M263" s="11" t="s">
        <v>1169</v>
      </c>
    </row>
    <row r="264" spans="1:13" s="11" customFormat="1" x14ac:dyDescent="0.25">
      <c r="B264" s="10"/>
      <c r="C264" s="2"/>
      <c r="D264" s="5"/>
      <c r="E264" s="33"/>
      <c r="F264" s="12"/>
      <c r="G264" s="6"/>
      <c r="H264" s="80"/>
      <c r="I264" s="80"/>
      <c r="J264" s="80"/>
      <c r="K264" s="109"/>
      <c r="L264" s="30"/>
    </row>
    <row r="265" spans="1:13" x14ac:dyDescent="0.25">
      <c r="A265" s="11"/>
      <c r="B265" s="10" t="s">
        <v>199</v>
      </c>
      <c r="C265" s="2" t="s">
        <v>251</v>
      </c>
      <c r="D265" s="5" t="s">
        <v>260</v>
      </c>
      <c r="E265" s="33" t="s">
        <v>234</v>
      </c>
      <c r="F265" s="12" t="s">
        <v>267</v>
      </c>
      <c r="G265" s="6">
        <v>3337</v>
      </c>
      <c r="H265" s="80">
        <f t="shared" si="15"/>
        <v>3503.8500000000004</v>
      </c>
      <c r="I265" s="80">
        <f t="shared" si="16"/>
        <v>3679.0425000000005</v>
      </c>
      <c r="J265" s="80">
        <f t="shared" si="17"/>
        <v>3973.3659000000007</v>
      </c>
      <c r="K265" s="109">
        <f t="shared" si="18"/>
        <v>4291.2351720000006</v>
      </c>
      <c r="L265" s="30">
        <f t="shared" si="14"/>
        <v>2480.333929416</v>
      </c>
      <c r="M265" s="11" t="s">
        <v>1169</v>
      </c>
    </row>
    <row r="266" spans="1:13" s="11" customFormat="1" x14ac:dyDescent="0.25">
      <c r="B266" s="10"/>
      <c r="C266" s="2"/>
      <c r="D266" s="5"/>
      <c r="E266" s="33"/>
      <c r="F266" s="12"/>
      <c r="G266" s="6"/>
      <c r="H266" s="80"/>
      <c r="I266" s="80"/>
      <c r="J266" s="80"/>
      <c r="K266" s="109"/>
      <c r="L266" s="30"/>
    </row>
    <row r="267" spans="1:13" x14ac:dyDescent="0.25">
      <c r="A267" s="11"/>
      <c r="B267" s="10" t="s">
        <v>200</v>
      </c>
      <c r="C267" s="2" t="s">
        <v>243</v>
      </c>
      <c r="D267" s="5" t="s">
        <v>261</v>
      </c>
      <c r="E267" s="33" t="s">
        <v>235</v>
      </c>
      <c r="F267" s="12" t="s">
        <v>265</v>
      </c>
      <c r="G267" s="6">
        <v>2475</v>
      </c>
      <c r="H267" s="80">
        <f t="shared" si="15"/>
        <v>2598.75</v>
      </c>
      <c r="I267" s="80">
        <f t="shared" si="16"/>
        <v>2728.6875</v>
      </c>
      <c r="J267" s="80">
        <f t="shared" si="17"/>
        <v>2946.9825000000001</v>
      </c>
      <c r="K267" s="109">
        <f t="shared" si="18"/>
        <v>3182.7411000000002</v>
      </c>
      <c r="L267" s="30">
        <f t="shared" si="14"/>
        <v>1839.6243557999999</v>
      </c>
      <c r="M267" s="11" t="s">
        <v>1169</v>
      </c>
    </row>
    <row r="268" spans="1:13" s="11" customFormat="1" x14ac:dyDescent="0.25">
      <c r="B268" s="10"/>
      <c r="C268" s="2"/>
      <c r="D268" s="5"/>
      <c r="E268" s="33"/>
      <c r="F268" s="12"/>
      <c r="G268" s="6"/>
      <c r="H268" s="80"/>
      <c r="I268" s="80"/>
      <c r="J268" s="80"/>
      <c r="K268" s="109"/>
      <c r="L268" s="30"/>
    </row>
    <row r="269" spans="1:13" x14ac:dyDescent="0.25">
      <c r="A269" s="11"/>
      <c r="B269" s="10" t="s">
        <v>201</v>
      </c>
      <c r="C269" s="2" t="s">
        <v>244</v>
      </c>
      <c r="D269" s="5" t="s">
        <v>261</v>
      </c>
      <c r="E269" s="33" t="s">
        <v>1064</v>
      </c>
      <c r="F269" s="12" t="s">
        <v>266</v>
      </c>
      <c r="G269" s="6">
        <v>3166</v>
      </c>
      <c r="H269" s="80">
        <f t="shared" si="15"/>
        <v>3324.3</v>
      </c>
      <c r="I269" s="80">
        <f t="shared" si="16"/>
        <v>3490.5150000000003</v>
      </c>
      <c r="J269" s="80">
        <f t="shared" si="17"/>
        <v>3769.7562000000007</v>
      </c>
      <c r="K269" s="109">
        <f t="shared" si="18"/>
        <v>4071.3366960000012</v>
      </c>
      <c r="L269" s="30">
        <f t="shared" si="14"/>
        <v>2353.2326102880006</v>
      </c>
      <c r="M269" s="11" t="s">
        <v>1169</v>
      </c>
    </row>
    <row r="270" spans="1:13" s="11" customFormat="1" x14ac:dyDescent="0.25">
      <c r="B270" s="10"/>
      <c r="C270" s="2"/>
      <c r="D270" s="5"/>
      <c r="E270" s="33"/>
      <c r="F270" s="12"/>
      <c r="G270" s="6"/>
      <c r="H270" s="80"/>
      <c r="I270" s="80"/>
      <c r="J270" s="80"/>
      <c r="K270" s="109"/>
      <c r="L270" s="30"/>
    </row>
    <row r="271" spans="1:13" x14ac:dyDescent="0.25">
      <c r="A271" s="11"/>
      <c r="B271" s="10" t="s">
        <v>202</v>
      </c>
      <c r="C271" s="2" t="s">
        <v>245</v>
      </c>
      <c r="D271" s="5" t="s">
        <v>261</v>
      </c>
      <c r="E271" s="33" t="s">
        <v>236</v>
      </c>
      <c r="F271" s="12" t="s">
        <v>267</v>
      </c>
      <c r="G271" s="6">
        <v>2981</v>
      </c>
      <c r="H271" s="80">
        <f t="shared" si="15"/>
        <v>3130.05</v>
      </c>
      <c r="I271" s="80">
        <f t="shared" si="16"/>
        <v>3286.5525000000002</v>
      </c>
      <c r="J271" s="80">
        <f t="shared" si="17"/>
        <v>3549.4767000000006</v>
      </c>
      <c r="K271" s="109">
        <f t="shared" si="18"/>
        <v>3833.4348360000008</v>
      </c>
      <c r="L271" s="30">
        <f t="shared" si="14"/>
        <v>2215.7253352080002</v>
      </c>
      <c r="M271" s="11" t="s">
        <v>1169</v>
      </c>
    </row>
    <row r="272" spans="1:13" s="11" customFormat="1" x14ac:dyDescent="0.25">
      <c r="B272" s="10"/>
      <c r="C272" s="2"/>
      <c r="D272" s="5"/>
      <c r="E272" s="33"/>
      <c r="F272" s="12"/>
      <c r="G272" s="6"/>
      <c r="H272" s="80"/>
      <c r="I272" s="80"/>
      <c r="J272" s="80"/>
      <c r="K272" s="109"/>
      <c r="L272" s="30"/>
    </row>
    <row r="273" spans="1:13" x14ac:dyDescent="0.25">
      <c r="A273" s="11"/>
      <c r="B273" s="10" t="s">
        <v>203</v>
      </c>
      <c r="C273" s="2" t="s">
        <v>246</v>
      </c>
      <c r="D273" s="5" t="s">
        <v>261</v>
      </c>
      <c r="E273" s="33" t="s">
        <v>1065</v>
      </c>
      <c r="F273" s="12" t="s">
        <v>266</v>
      </c>
      <c r="G273" s="6">
        <v>3166</v>
      </c>
      <c r="H273" s="80">
        <f t="shared" si="15"/>
        <v>3324.3</v>
      </c>
      <c r="I273" s="80">
        <f t="shared" si="16"/>
        <v>3490.5150000000003</v>
      </c>
      <c r="J273" s="80">
        <f t="shared" si="17"/>
        <v>3769.7562000000007</v>
      </c>
      <c r="K273" s="109">
        <f t="shared" si="18"/>
        <v>4071.3366960000012</v>
      </c>
      <c r="L273" s="30">
        <f t="shared" si="14"/>
        <v>2353.2326102880006</v>
      </c>
      <c r="M273" s="11" t="s">
        <v>1169</v>
      </c>
    </row>
    <row r="274" spans="1:13" s="11" customFormat="1" x14ac:dyDescent="0.25">
      <c r="B274" s="10"/>
      <c r="C274" s="2"/>
      <c r="D274" s="5"/>
      <c r="E274" s="33"/>
      <c r="F274" s="12"/>
      <c r="G274" s="6"/>
      <c r="H274" s="80"/>
      <c r="I274" s="80"/>
      <c r="J274" s="80"/>
      <c r="K274" s="109"/>
      <c r="L274" s="30"/>
    </row>
    <row r="275" spans="1:13" x14ac:dyDescent="0.25">
      <c r="A275" s="11"/>
      <c r="B275" s="10" t="s">
        <v>204</v>
      </c>
      <c r="C275" s="2" t="s">
        <v>247</v>
      </c>
      <c r="D275" s="5" t="s">
        <v>261</v>
      </c>
      <c r="E275" s="33" t="s">
        <v>1066</v>
      </c>
      <c r="F275" s="12" t="s">
        <v>266</v>
      </c>
      <c r="G275" s="6">
        <v>3251</v>
      </c>
      <c r="H275" s="80">
        <f t="shared" si="15"/>
        <v>3413.55</v>
      </c>
      <c r="I275" s="80">
        <f t="shared" si="16"/>
        <v>3584.2275000000004</v>
      </c>
      <c r="J275" s="80">
        <f t="shared" si="17"/>
        <v>3870.9657000000007</v>
      </c>
      <c r="K275" s="109">
        <f t="shared" si="18"/>
        <v>4180.6429560000006</v>
      </c>
      <c r="L275" s="30">
        <f t="shared" si="14"/>
        <v>2416.4116285680002</v>
      </c>
      <c r="M275" s="11" t="s">
        <v>1169</v>
      </c>
    </row>
    <row r="276" spans="1:13" s="11" customFormat="1" x14ac:dyDescent="0.25">
      <c r="B276" s="10"/>
      <c r="C276" s="2"/>
      <c r="D276" s="5"/>
      <c r="E276" s="33"/>
      <c r="F276" s="12"/>
      <c r="G276" s="6"/>
      <c r="H276" s="80"/>
      <c r="I276" s="80"/>
      <c r="J276" s="80"/>
      <c r="K276" s="109"/>
      <c r="L276" s="30"/>
    </row>
    <row r="277" spans="1:13" x14ac:dyDescent="0.25">
      <c r="A277" s="11"/>
      <c r="B277" s="10" t="s">
        <v>205</v>
      </c>
      <c r="C277" s="2" t="s">
        <v>248</v>
      </c>
      <c r="D277" s="5" t="s">
        <v>261</v>
      </c>
      <c r="E277" s="33" t="s">
        <v>1067</v>
      </c>
      <c r="F277" s="12" t="s">
        <v>268</v>
      </c>
      <c r="G277" s="6">
        <v>3522</v>
      </c>
      <c r="H277" s="80">
        <f t="shared" si="15"/>
        <v>3698.1000000000004</v>
      </c>
      <c r="I277" s="80">
        <f t="shared" si="16"/>
        <v>3883.0050000000006</v>
      </c>
      <c r="J277" s="80">
        <f t="shared" si="17"/>
        <v>4193.6454000000012</v>
      </c>
      <c r="K277" s="109">
        <f t="shared" si="18"/>
        <v>4529.1370320000015</v>
      </c>
      <c r="L277" s="30">
        <f t="shared" si="14"/>
        <v>2617.8412044960005</v>
      </c>
      <c r="M277" s="11" t="s">
        <v>1169</v>
      </c>
    </row>
    <row r="278" spans="1:13" s="11" customFormat="1" x14ac:dyDescent="0.25">
      <c r="B278" s="10"/>
      <c r="C278" s="2"/>
      <c r="D278" s="5"/>
      <c r="E278" s="33"/>
      <c r="F278" s="12"/>
      <c r="G278" s="6"/>
      <c r="H278" s="80"/>
      <c r="I278" s="80"/>
      <c r="J278" s="80"/>
      <c r="K278" s="109"/>
      <c r="L278" s="30"/>
    </row>
    <row r="279" spans="1:13" x14ac:dyDescent="0.25">
      <c r="A279" s="11"/>
      <c r="B279" s="10" t="s">
        <v>206</v>
      </c>
      <c r="C279" s="2" t="s">
        <v>249</v>
      </c>
      <c r="D279" s="5" t="s">
        <v>261</v>
      </c>
      <c r="E279" s="33" t="s">
        <v>237</v>
      </c>
      <c r="F279" s="12" t="s">
        <v>267</v>
      </c>
      <c r="G279" s="6">
        <v>2981</v>
      </c>
      <c r="H279" s="80">
        <f t="shared" si="15"/>
        <v>3130.05</v>
      </c>
      <c r="I279" s="80">
        <f t="shared" si="16"/>
        <v>3286.5525000000002</v>
      </c>
      <c r="J279" s="80">
        <f t="shared" si="17"/>
        <v>3549.4767000000006</v>
      </c>
      <c r="K279" s="109">
        <f t="shared" si="18"/>
        <v>3833.4348360000008</v>
      </c>
      <c r="L279" s="30">
        <f t="shared" si="14"/>
        <v>2215.7253352080002</v>
      </c>
      <c r="M279" s="11" t="s">
        <v>1169</v>
      </c>
    </row>
    <row r="280" spans="1:13" s="11" customFormat="1" x14ac:dyDescent="0.25">
      <c r="B280" s="10"/>
      <c r="C280" s="2"/>
      <c r="D280" s="5"/>
      <c r="E280" s="33"/>
      <c r="F280" s="12"/>
      <c r="G280" s="6"/>
      <c r="H280" s="80"/>
      <c r="I280" s="80"/>
      <c r="J280" s="80"/>
      <c r="K280" s="109"/>
      <c r="L280" s="30"/>
    </row>
    <row r="281" spans="1:13" x14ac:dyDescent="0.25">
      <c r="A281" s="11"/>
      <c r="B281" s="10" t="s">
        <v>207</v>
      </c>
      <c r="C281" s="2" t="s">
        <v>250</v>
      </c>
      <c r="D281" s="5" t="s">
        <v>261</v>
      </c>
      <c r="E281" s="33" t="s">
        <v>1068</v>
      </c>
      <c r="F281" s="12" t="s">
        <v>268</v>
      </c>
      <c r="G281" s="6">
        <v>3392</v>
      </c>
      <c r="H281" s="80">
        <f t="shared" si="15"/>
        <v>3561.6000000000004</v>
      </c>
      <c r="I281" s="80">
        <f t="shared" si="16"/>
        <v>3739.6800000000007</v>
      </c>
      <c r="J281" s="80">
        <f t="shared" si="17"/>
        <v>4038.8544000000011</v>
      </c>
      <c r="K281" s="109">
        <f t="shared" si="18"/>
        <v>4361.9627520000013</v>
      </c>
      <c r="L281" s="30">
        <f t="shared" si="14"/>
        <v>2521.2144706560007</v>
      </c>
      <c r="M281" s="11" t="s">
        <v>1169</v>
      </c>
    </row>
    <row r="282" spans="1:13" s="11" customFormat="1" x14ac:dyDescent="0.25">
      <c r="B282" s="10"/>
      <c r="C282" s="2"/>
      <c r="D282" s="5"/>
      <c r="E282" s="33"/>
      <c r="F282" s="12"/>
      <c r="G282" s="6"/>
      <c r="H282" s="80"/>
      <c r="I282" s="80"/>
      <c r="J282" s="80"/>
      <c r="K282" s="109"/>
      <c r="L282" s="30"/>
    </row>
    <row r="283" spans="1:13" x14ac:dyDescent="0.25">
      <c r="A283" s="11"/>
      <c r="B283" s="10" t="s">
        <v>208</v>
      </c>
      <c r="C283" s="2" t="s">
        <v>251</v>
      </c>
      <c r="D283" s="5" t="s">
        <v>261</v>
      </c>
      <c r="E283" s="33" t="s">
        <v>238</v>
      </c>
      <c r="F283" s="12" t="s">
        <v>267</v>
      </c>
      <c r="G283" s="6">
        <v>3738</v>
      </c>
      <c r="H283" s="80">
        <f t="shared" si="15"/>
        <v>3924.9</v>
      </c>
      <c r="I283" s="80">
        <f t="shared" si="16"/>
        <v>4121.1450000000004</v>
      </c>
      <c r="J283" s="80">
        <f t="shared" si="17"/>
        <v>4450.8366000000005</v>
      </c>
      <c r="K283" s="109">
        <f t="shared" si="18"/>
        <v>4806.9035280000007</v>
      </c>
      <c r="L283" s="30">
        <f t="shared" si="14"/>
        <v>2778.3902391840002</v>
      </c>
      <c r="M283" s="11" t="s">
        <v>1169</v>
      </c>
    </row>
    <row r="284" spans="1:13" s="11" customFormat="1" x14ac:dyDescent="0.25">
      <c r="B284" s="10"/>
      <c r="C284" s="2"/>
      <c r="D284" s="5"/>
      <c r="E284" s="33"/>
      <c r="F284" s="12"/>
      <c r="G284" s="6"/>
      <c r="H284" s="80"/>
      <c r="I284" s="80"/>
      <c r="J284" s="80"/>
      <c r="K284" s="109"/>
      <c r="L284" s="30"/>
    </row>
    <row r="285" spans="1:13" x14ac:dyDescent="0.25">
      <c r="A285" s="11"/>
      <c r="B285" s="10" t="s">
        <v>209</v>
      </c>
      <c r="C285" s="2" t="s">
        <v>243</v>
      </c>
      <c r="D285" s="5" t="s">
        <v>259</v>
      </c>
      <c r="E285" s="33" t="s">
        <v>239</v>
      </c>
      <c r="F285" s="12" t="s">
        <v>265</v>
      </c>
      <c r="G285" s="6">
        <v>2550</v>
      </c>
      <c r="H285" s="80">
        <f t="shared" si="15"/>
        <v>2677.5</v>
      </c>
      <c r="I285" s="80">
        <f t="shared" si="16"/>
        <v>2811.375</v>
      </c>
      <c r="J285" s="80">
        <f t="shared" si="17"/>
        <v>3036.2850000000003</v>
      </c>
      <c r="K285" s="109">
        <f t="shared" si="18"/>
        <v>3279.1878000000006</v>
      </c>
      <c r="L285" s="30">
        <f t="shared" si="14"/>
        <v>1895.3705484000002</v>
      </c>
      <c r="M285" s="11" t="s">
        <v>1169</v>
      </c>
    </row>
    <row r="286" spans="1:13" s="11" customFormat="1" x14ac:dyDescent="0.25">
      <c r="B286" s="10"/>
      <c r="C286" s="2"/>
      <c r="D286" s="5"/>
      <c r="E286" s="33"/>
      <c r="F286" s="12"/>
      <c r="G286" s="6"/>
      <c r="H286" s="80"/>
      <c r="I286" s="80"/>
      <c r="J286" s="80"/>
      <c r="K286" s="109"/>
      <c r="L286" s="30"/>
    </row>
    <row r="287" spans="1:13" x14ac:dyDescent="0.25">
      <c r="A287" s="11"/>
      <c r="B287" s="10" t="s">
        <v>210</v>
      </c>
      <c r="C287" s="2" t="s">
        <v>244</v>
      </c>
      <c r="D287" s="5" t="s">
        <v>259</v>
      </c>
      <c r="E287" s="33" t="s">
        <v>1069</v>
      </c>
      <c r="F287" s="12" t="s">
        <v>266</v>
      </c>
      <c r="G287" s="6">
        <v>3296</v>
      </c>
      <c r="H287" s="80">
        <f t="shared" si="15"/>
        <v>3460.8</v>
      </c>
      <c r="I287" s="80">
        <f t="shared" si="16"/>
        <v>3633.84</v>
      </c>
      <c r="J287" s="80">
        <f t="shared" si="17"/>
        <v>3924.5472000000004</v>
      </c>
      <c r="K287" s="109">
        <f t="shared" si="18"/>
        <v>4238.5109760000005</v>
      </c>
      <c r="L287" s="30">
        <f t="shared" si="14"/>
        <v>2449.859344128</v>
      </c>
      <c r="M287" s="11" t="s">
        <v>1169</v>
      </c>
    </row>
    <row r="288" spans="1:13" s="11" customFormat="1" x14ac:dyDescent="0.25">
      <c r="B288" s="10"/>
      <c r="C288" s="2"/>
      <c r="D288" s="5"/>
      <c r="E288" s="33"/>
      <c r="F288" s="12"/>
      <c r="G288" s="6"/>
      <c r="H288" s="80"/>
      <c r="I288" s="80"/>
      <c r="J288" s="80"/>
      <c r="K288" s="109"/>
      <c r="L288" s="30"/>
    </row>
    <row r="289" spans="1:13" x14ac:dyDescent="0.25">
      <c r="A289" s="11"/>
      <c r="B289" s="10" t="s">
        <v>211</v>
      </c>
      <c r="C289" s="2" t="s">
        <v>245</v>
      </c>
      <c r="D289" s="5" t="s">
        <v>259</v>
      </c>
      <c r="E289" s="33" t="s">
        <v>240</v>
      </c>
      <c r="F289" s="12" t="s">
        <v>267</v>
      </c>
      <c r="G289" s="6">
        <v>3006</v>
      </c>
      <c r="H289" s="80">
        <f t="shared" si="15"/>
        <v>3156.3</v>
      </c>
      <c r="I289" s="80">
        <f t="shared" si="16"/>
        <v>3314.1150000000002</v>
      </c>
      <c r="J289" s="80">
        <f t="shared" si="17"/>
        <v>3579.2442000000005</v>
      </c>
      <c r="K289" s="109">
        <f t="shared" si="18"/>
        <v>3865.583736000001</v>
      </c>
      <c r="L289" s="30">
        <f t="shared" si="14"/>
        <v>2234.3073994080005</v>
      </c>
      <c r="M289" s="11" t="s">
        <v>1169</v>
      </c>
    </row>
    <row r="290" spans="1:13" s="11" customFormat="1" x14ac:dyDescent="0.25">
      <c r="B290" s="10"/>
      <c r="C290" s="2"/>
      <c r="D290" s="5"/>
      <c r="E290" s="33"/>
      <c r="F290" s="12"/>
      <c r="G290" s="6"/>
      <c r="H290" s="80"/>
      <c r="I290" s="80"/>
      <c r="J290" s="80"/>
      <c r="K290" s="109"/>
      <c r="L290" s="30"/>
    </row>
    <row r="291" spans="1:13" x14ac:dyDescent="0.25">
      <c r="A291" s="11"/>
      <c r="B291" s="10" t="s">
        <v>212</v>
      </c>
      <c r="C291" s="2" t="s">
        <v>246</v>
      </c>
      <c r="D291" s="5" t="s">
        <v>259</v>
      </c>
      <c r="E291" s="33" t="s">
        <v>1070</v>
      </c>
      <c r="F291" s="12" t="s">
        <v>266</v>
      </c>
      <c r="G291" s="6">
        <v>3296</v>
      </c>
      <c r="H291" s="80">
        <f t="shared" si="15"/>
        <v>3460.8</v>
      </c>
      <c r="I291" s="80">
        <f t="shared" si="16"/>
        <v>3633.84</v>
      </c>
      <c r="J291" s="80">
        <f t="shared" si="17"/>
        <v>3924.5472000000004</v>
      </c>
      <c r="K291" s="109">
        <f t="shared" si="18"/>
        <v>4238.5109760000005</v>
      </c>
      <c r="L291" s="30">
        <f t="shared" si="14"/>
        <v>2449.859344128</v>
      </c>
      <c r="M291" s="11" t="s">
        <v>1169</v>
      </c>
    </row>
    <row r="292" spans="1:13" s="11" customFormat="1" x14ac:dyDescent="0.25">
      <c r="B292" s="10"/>
      <c r="C292" s="2"/>
      <c r="D292" s="5"/>
      <c r="E292" s="33"/>
      <c r="F292" s="12"/>
      <c r="G292" s="6"/>
      <c r="H292" s="80"/>
      <c r="I292" s="80"/>
      <c r="J292" s="80"/>
      <c r="K292" s="109"/>
      <c r="L292" s="30"/>
    </row>
    <row r="293" spans="1:13" x14ac:dyDescent="0.25">
      <c r="A293" s="11"/>
      <c r="B293" s="10" t="s">
        <v>213</v>
      </c>
      <c r="C293" s="2" t="s">
        <v>247</v>
      </c>
      <c r="D293" s="5" t="s">
        <v>259</v>
      </c>
      <c r="E293" s="33" t="s">
        <v>1071</v>
      </c>
      <c r="F293" s="12" t="s">
        <v>266</v>
      </c>
      <c r="G293" s="6">
        <v>3389</v>
      </c>
      <c r="H293" s="80">
        <f t="shared" si="15"/>
        <v>3558.4500000000003</v>
      </c>
      <c r="I293" s="80">
        <f t="shared" si="16"/>
        <v>3736.3725000000004</v>
      </c>
      <c r="J293" s="80">
        <f t="shared" si="17"/>
        <v>4035.2823000000008</v>
      </c>
      <c r="K293" s="109">
        <f t="shared" si="18"/>
        <v>4358.1048840000012</v>
      </c>
      <c r="L293" s="30">
        <f t="shared" si="14"/>
        <v>2518.9846229520003</v>
      </c>
      <c r="M293" s="11" t="s">
        <v>1169</v>
      </c>
    </row>
    <row r="294" spans="1:13" s="11" customFormat="1" x14ac:dyDescent="0.25">
      <c r="B294" s="10"/>
      <c r="C294" s="2"/>
      <c r="D294" s="5"/>
      <c r="E294" s="33"/>
      <c r="F294" s="12"/>
      <c r="G294" s="6"/>
      <c r="H294" s="80"/>
      <c r="I294" s="80"/>
      <c r="J294" s="80"/>
      <c r="K294" s="109"/>
      <c r="L294" s="30"/>
    </row>
    <row r="295" spans="1:13" x14ac:dyDescent="0.25">
      <c r="A295" s="11"/>
      <c r="B295" s="10" t="s">
        <v>214</v>
      </c>
      <c r="C295" s="2" t="s">
        <v>248</v>
      </c>
      <c r="D295" s="5" t="s">
        <v>259</v>
      </c>
      <c r="E295" s="33" t="s">
        <v>1072</v>
      </c>
      <c r="F295" s="12" t="s">
        <v>268</v>
      </c>
      <c r="G295" s="6">
        <v>3525</v>
      </c>
      <c r="H295" s="80">
        <f t="shared" si="15"/>
        <v>3701.25</v>
      </c>
      <c r="I295" s="80">
        <f t="shared" si="16"/>
        <v>3886.3125</v>
      </c>
      <c r="J295" s="80">
        <f t="shared" si="17"/>
        <v>4197.2175000000007</v>
      </c>
      <c r="K295" s="109">
        <f t="shared" si="18"/>
        <v>4532.9949000000006</v>
      </c>
      <c r="L295" s="30">
        <f t="shared" si="14"/>
        <v>2620.0710521999999</v>
      </c>
      <c r="M295" s="11" t="s">
        <v>1169</v>
      </c>
    </row>
    <row r="296" spans="1:13" s="11" customFormat="1" x14ac:dyDescent="0.25">
      <c r="B296" s="10"/>
      <c r="C296" s="2"/>
      <c r="D296" s="5"/>
      <c r="E296" s="33"/>
      <c r="F296" s="12"/>
      <c r="G296" s="6"/>
      <c r="H296" s="80"/>
      <c r="I296" s="80"/>
      <c r="J296" s="80"/>
      <c r="K296" s="109"/>
      <c r="L296" s="30"/>
    </row>
    <row r="297" spans="1:13" x14ac:dyDescent="0.25">
      <c r="A297" s="11"/>
      <c r="B297" s="10" t="s">
        <v>215</v>
      </c>
      <c r="C297" s="2" t="s">
        <v>249</v>
      </c>
      <c r="D297" s="5" t="s">
        <v>259</v>
      </c>
      <c r="E297" s="33" t="s">
        <v>241</v>
      </c>
      <c r="F297" s="12" t="s">
        <v>267</v>
      </c>
      <c r="G297" s="6">
        <v>3006</v>
      </c>
      <c r="H297" s="80">
        <f t="shared" si="15"/>
        <v>3156.3</v>
      </c>
      <c r="I297" s="80">
        <f t="shared" si="16"/>
        <v>3314.1150000000002</v>
      </c>
      <c r="J297" s="80">
        <f t="shared" si="17"/>
        <v>3579.2442000000005</v>
      </c>
      <c r="K297" s="109">
        <f t="shared" si="18"/>
        <v>3865.583736000001</v>
      </c>
      <c r="L297" s="30">
        <f t="shared" si="14"/>
        <v>2234.3073994080005</v>
      </c>
      <c r="M297" s="11" t="s">
        <v>1169</v>
      </c>
    </row>
    <row r="298" spans="1:13" s="11" customFormat="1" x14ac:dyDescent="0.25">
      <c r="B298" s="10"/>
      <c r="C298" s="2"/>
      <c r="D298" s="5"/>
      <c r="E298" s="33"/>
      <c r="F298" s="12"/>
      <c r="G298" s="6"/>
      <c r="H298" s="80"/>
      <c r="I298" s="80"/>
      <c r="J298" s="80"/>
      <c r="K298" s="109"/>
      <c r="L298" s="30"/>
    </row>
    <row r="299" spans="1:13" x14ac:dyDescent="0.25">
      <c r="A299" s="11"/>
      <c r="B299" s="10" t="s">
        <v>216</v>
      </c>
      <c r="C299" s="2" t="s">
        <v>250</v>
      </c>
      <c r="D299" s="5" t="s">
        <v>259</v>
      </c>
      <c r="E299" s="33" t="s">
        <v>1073</v>
      </c>
      <c r="F299" s="12" t="s">
        <v>268</v>
      </c>
      <c r="G299" s="6">
        <v>3525</v>
      </c>
      <c r="H299" s="80">
        <f t="shared" si="15"/>
        <v>3701.25</v>
      </c>
      <c r="I299" s="80">
        <f t="shared" si="16"/>
        <v>3886.3125</v>
      </c>
      <c r="J299" s="80">
        <f t="shared" si="17"/>
        <v>4197.2175000000007</v>
      </c>
      <c r="K299" s="109">
        <f t="shared" si="18"/>
        <v>4532.9949000000006</v>
      </c>
      <c r="L299" s="30">
        <f t="shared" si="14"/>
        <v>2620.0710521999999</v>
      </c>
      <c r="M299" s="11" t="s">
        <v>1169</v>
      </c>
    </row>
    <row r="300" spans="1:13" s="11" customFormat="1" x14ac:dyDescent="0.25">
      <c r="B300" s="10"/>
      <c r="C300" s="2"/>
      <c r="D300" s="5"/>
      <c r="E300" s="33"/>
      <c r="F300" s="12"/>
      <c r="G300" s="6"/>
      <c r="H300" s="80"/>
      <c r="I300" s="80"/>
      <c r="J300" s="80"/>
      <c r="K300" s="109"/>
      <c r="L300" s="30"/>
    </row>
    <row r="301" spans="1:13" x14ac:dyDescent="0.25">
      <c r="A301" s="11"/>
      <c r="B301" s="10" t="s">
        <v>217</v>
      </c>
      <c r="C301" s="2" t="s">
        <v>251</v>
      </c>
      <c r="D301" s="5" t="s">
        <v>259</v>
      </c>
      <c r="E301" s="33" t="s">
        <v>242</v>
      </c>
      <c r="F301" s="12" t="s">
        <v>267</v>
      </c>
      <c r="G301" s="6">
        <v>3557</v>
      </c>
      <c r="H301" s="80">
        <f t="shared" si="15"/>
        <v>3734.8500000000004</v>
      </c>
      <c r="I301" s="80">
        <f t="shared" si="16"/>
        <v>3921.5925000000007</v>
      </c>
      <c r="J301" s="80">
        <f t="shared" si="17"/>
        <v>4235.3199000000013</v>
      </c>
      <c r="K301" s="109">
        <f t="shared" si="18"/>
        <v>4574.1454920000015</v>
      </c>
      <c r="L301" s="30">
        <f t="shared" si="14"/>
        <v>2643.8560943760008</v>
      </c>
      <c r="M301" s="11" t="s">
        <v>1169</v>
      </c>
    </row>
    <row r="302" spans="1:13" s="46" customFormat="1" x14ac:dyDescent="0.25">
      <c r="A302" s="46" t="s">
        <v>1202</v>
      </c>
      <c r="B302" s="71" t="s">
        <v>1201</v>
      </c>
      <c r="C302" s="47"/>
      <c r="D302" s="47"/>
      <c r="E302" s="48"/>
      <c r="F302" s="47"/>
      <c r="G302" s="47"/>
      <c r="H302" s="81"/>
      <c r="I302" s="81"/>
      <c r="J302" s="81"/>
      <c r="K302" s="110"/>
      <c r="L302" s="50"/>
    </row>
    <row r="303" spans="1:13" x14ac:dyDescent="0.25">
      <c r="A303" s="9" t="s">
        <v>330</v>
      </c>
      <c r="B303" s="10" t="s">
        <v>269</v>
      </c>
      <c r="C303" s="2" t="s">
        <v>312</v>
      </c>
      <c r="D303" s="8" t="s">
        <v>314</v>
      </c>
      <c r="E303" s="33" t="s">
        <v>298</v>
      </c>
      <c r="F303" s="12" t="s">
        <v>328</v>
      </c>
      <c r="G303" s="6">
        <v>1845</v>
      </c>
      <c r="H303" s="80">
        <f t="shared" si="15"/>
        <v>1937.25</v>
      </c>
      <c r="I303" s="80">
        <f t="shared" si="16"/>
        <v>2034.1125000000002</v>
      </c>
      <c r="J303" s="80">
        <f t="shared" si="17"/>
        <v>2196.8415000000005</v>
      </c>
      <c r="K303" s="109">
        <f t="shared" si="18"/>
        <v>2372.5888200000009</v>
      </c>
      <c r="L303" s="30">
        <f t="shared" si="14"/>
        <v>1371.3563379600005</v>
      </c>
      <c r="M303" s="11" t="s">
        <v>1169</v>
      </c>
    </row>
    <row r="304" spans="1:13" s="11" customFormat="1" x14ac:dyDescent="0.25">
      <c r="A304" s="9"/>
      <c r="B304" s="10"/>
      <c r="C304" s="2"/>
      <c r="D304" s="8"/>
      <c r="E304" s="33"/>
      <c r="F304" s="12"/>
      <c r="G304" s="6"/>
      <c r="H304" s="80"/>
      <c r="I304" s="80"/>
      <c r="J304" s="80"/>
      <c r="K304" s="109"/>
      <c r="L304" s="30"/>
    </row>
    <row r="305" spans="1:13" x14ac:dyDescent="0.25">
      <c r="A305" s="9" t="s">
        <v>297</v>
      </c>
      <c r="B305" s="10" t="s">
        <v>270</v>
      </c>
      <c r="C305" s="2" t="s">
        <v>312</v>
      </c>
      <c r="D305" s="8" t="s">
        <v>314</v>
      </c>
      <c r="E305" s="33" t="s">
        <v>298</v>
      </c>
      <c r="F305" s="12" t="s">
        <v>329</v>
      </c>
      <c r="G305" s="6">
        <v>1797</v>
      </c>
      <c r="H305" s="80">
        <f t="shared" si="15"/>
        <v>1886.8500000000001</v>
      </c>
      <c r="I305" s="80">
        <f t="shared" si="16"/>
        <v>1981.1925000000003</v>
      </c>
      <c r="J305" s="80">
        <f t="shared" si="17"/>
        <v>2139.6879000000004</v>
      </c>
      <c r="K305" s="109">
        <f t="shared" si="18"/>
        <v>2310.8629320000005</v>
      </c>
      <c r="L305" s="30">
        <f t="shared" si="14"/>
        <v>1335.6787746960001</v>
      </c>
      <c r="M305" s="11" t="s">
        <v>1169</v>
      </c>
    </row>
    <row r="306" spans="1:13" s="11" customFormat="1" x14ac:dyDescent="0.25">
      <c r="A306" s="9"/>
      <c r="B306" s="10"/>
      <c r="C306" s="2"/>
      <c r="D306" s="8"/>
      <c r="E306" s="33"/>
      <c r="F306" s="12"/>
      <c r="G306" s="6"/>
      <c r="H306" s="80"/>
      <c r="I306" s="80"/>
      <c r="J306" s="80"/>
      <c r="K306" s="109"/>
      <c r="L306" s="30"/>
    </row>
    <row r="307" spans="1:13" x14ac:dyDescent="0.25">
      <c r="A307" s="11"/>
      <c r="B307" s="10" t="s">
        <v>271</v>
      </c>
      <c r="C307" s="2" t="s">
        <v>312</v>
      </c>
      <c r="D307" s="8" t="s">
        <v>315</v>
      </c>
      <c r="E307" s="33" t="s">
        <v>299</v>
      </c>
      <c r="F307" s="12" t="s">
        <v>328</v>
      </c>
      <c r="G307" s="6">
        <v>1957</v>
      </c>
      <c r="H307" s="80">
        <f t="shared" si="15"/>
        <v>2054.85</v>
      </c>
      <c r="I307" s="80">
        <f t="shared" si="16"/>
        <v>2157.5925000000002</v>
      </c>
      <c r="J307" s="80">
        <f t="shared" si="17"/>
        <v>2330.1999000000005</v>
      </c>
      <c r="K307" s="109">
        <f t="shared" si="18"/>
        <v>2516.6158920000007</v>
      </c>
      <c r="L307" s="30">
        <f t="shared" si="14"/>
        <v>1454.6039855760002</v>
      </c>
      <c r="M307" s="11" t="s">
        <v>1169</v>
      </c>
    </row>
    <row r="308" spans="1:13" s="11" customFormat="1" x14ac:dyDescent="0.25">
      <c r="B308" s="10"/>
      <c r="C308" s="2"/>
      <c r="D308" s="8"/>
      <c r="E308" s="33"/>
      <c r="F308" s="12"/>
      <c r="G308" s="6"/>
      <c r="H308" s="80"/>
      <c r="I308" s="80"/>
      <c r="J308" s="80"/>
      <c r="K308" s="109"/>
      <c r="L308" s="30"/>
    </row>
    <row r="309" spans="1:13" x14ac:dyDescent="0.25">
      <c r="A309" s="11"/>
      <c r="B309" s="10" t="s">
        <v>272</v>
      </c>
      <c r="C309" s="2" t="s">
        <v>313</v>
      </c>
      <c r="D309" s="8" t="s">
        <v>315</v>
      </c>
      <c r="E309" s="33" t="s">
        <v>299</v>
      </c>
      <c r="F309" s="12" t="s">
        <v>329</v>
      </c>
      <c r="G309" s="6">
        <v>1907</v>
      </c>
      <c r="H309" s="80">
        <f t="shared" si="15"/>
        <v>2002.3500000000001</v>
      </c>
      <c r="I309" s="80">
        <f t="shared" si="16"/>
        <v>2102.4675000000002</v>
      </c>
      <c r="J309" s="80">
        <f t="shared" si="17"/>
        <v>2270.6649000000002</v>
      </c>
      <c r="K309" s="109">
        <f t="shared" si="18"/>
        <v>2452.3180920000004</v>
      </c>
      <c r="L309" s="30">
        <f t="shared" si="14"/>
        <v>1417.4398571760003</v>
      </c>
      <c r="M309" s="11" t="s">
        <v>1169</v>
      </c>
    </row>
    <row r="310" spans="1:13" s="11" customFormat="1" x14ac:dyDescent="0.25">
      <c r="B310" s="10"/>
      <c r="C310" s="2"/>
      <c r="D310" s="8"/>
      <c r="E310" s="33"/>
      <c r="F310" s="12"/>
      <c r="G310" s="6"/>
      <c r="H310" s="80"/>
      <c r="I310" s="80"/>
      <c r="J310" s="80"/>
      <c r="K310" s="109"/>
      <c r="L310" s="30"/>
    </row>
    <row r="311" spans="1:13" x14ac:dyDescent="0.25">
      <c r="A311" s="11"/>
      <c r="B311" s="10" t="s">
        <v>273</v>
      </c>
      <c r="C311" s="2" t="s">
        <v>312</v>
      </c>
      <c r="D311" s="8" t="s">
        <v>316</v>
      </c>
      <c r="E311" s="33" t="s">
        <v>300</v>
      </c>
      <c r="F311" s="12" t="s">
        <v>328</v>
      </c>
      <c r="G311" s="6">
        <v>2016</v>
      </c>
      <c r="H311" s="80">
        <f t="shared" si="15"/>
        <v>2116.8000000000002</v>
      </c>
      <c r="I311" s="80">
        <f t="shared" si="16"/>
        <v>2222.6400000000003</v>
      </c>
      <c r="J311" s="80">
        <f t="shared" si="17"/>
        <v>2400.4512000000004</v>
      </c>
      <c r="K311" s="109">
        <f t="shared" si="18"/>
        <v>2592.4872960000007</v>
      </c>
      <c r="L311" s="30">
        <f t="shared" si="14"/>
        <v>1498.4576570880004</v>
      </c>
      <c r="M311" s="11" t="s">
        <v>1169</v>
      </c>
    </row>
    <row r="312" spans="1:13" s="11" customFormat="1" x14ac:dyDescent="0.25">
      <c r="B312" s="10"/>
      <c r="C312" s="2"/>
      <c r="D312" s="8"/>
      <c r="E312" s="33"/>
      <c r="F312" s="12"/>
      <c r="G312" s="6"/>
      <c r="H312" s="80"/>
      <c r="I312" s="80"/>
      <c r="J312" s="80"/>
      <c r="K312" s="109"/>
      <c r="L312" s="30"/>
    </row>
    <row r="313" spans="1:13" x14ac:dyDescent="0.25">
      <c r="A313" s="11"/>
      <c r="B313" s="10" t="s">
        <v>274</v>
      </c>
      <c r="C313" s="2" t="s">
        <v>313</v>
      </c>
      <c r="D313" s="8" t="s">
        <v>316</v>
      </c>
      <c r="E313" s="33" t="s">
        <v>300</v>
      </c>
      <c r="F313" s="12" t="s">
        <v>329</v>
      </c>
      <c r="G313" s="6">
        <v>1910</v>
      </c>
      <c r="H313" s="80">
        <f t="shared" si="15"/>
        <v>2005.5</v>
      </c>
      <c r="I313" s="80">
        <f t="shared" si="16"/>
        <v>2105.7750000000001</v>
      </c>
      <c r="J313" s="80">
        <f t="shared" si="17"/>
        <v>2274.2370000000001</v>
      </c>
      <c r="K313" s="109">
        <f t="shared" si="18"/>
        <v>2456.17596</v>
      </c>
      <c r="L313" s="30">
        <f t="shared" si="14"/>
        <v>1419.6697048799999</v>
      </c>
      <c r="M313" s="11" t="s">
        <v>1169</v>
      </c>
    </row>
    <row r="314" spans="1:13" s="11" customFormat="1" x14ac:dyDescent="0.25">
      <c r="B314" s="10"/>
      <c r="C314" s="2"/>
      <c r="D314" s="8"/>
      <c r="E314" s="33"/>
      <c r="F314" s="12"/>
      <c r="G314" s="6"/>
      <c r="H314" s="80"/>
      <c r="I314" s="80"/>
      <c r="J314" s="80"/>
      <c r="K314" s="109"/>
      <c r="L314" s="30"/>
    </row>
    <row r="315" spans="1:13" x14ac:dyDescent="0.25">
      <c r="A315" s="11"/>
      <c r="B315" s="10" t="s">
        <v>275</v>
      </c>
      <c r="C315" s="2" t="s">
        <v>312</v>
      </c>
      <c r="D315" s="8" t="s">
        <v>317</v>
      </c>
      <c r="E315" s="33" t="s">
        <v>301</v>
      </c>
      <c r="F315" s="12" t="s">
        <v>328</v>
      </c>
      <c r="G315" s="6">
        <v>2077</v>
      </c>
      <c r="H315" s="80">
        <f t="shared" si="15"/>
        <v>2180.85</v>
      </c>
      <c r="I315" s="80">
        <f t="shared" si="16"/>
        <v>2289.8924999999999</v>
      </c>
      <c r="J315" s="80">
        <f t="shared" si="17"/>
        <v>2473.0839000000001</v>
      </c>
      <c r="K315" s="109">
        <f t="shared" si="18"/>
        <v>2670.9306120000001</v>
      </c>
      <c r="L315" s="30">
        <f t="shared" si="14"/>
        <v>1543.7978937359999</v>
      </c>
      <c r="M315" s="11" t="s">
        <v>1169</v>
      </c>
    </row>
    <row r="316" spans="1:13" s="11" customFormat="1" x14ac:dyDescent="0.25">
      <c r="B316" s="10"/>
      <c r="C316" s="2"/>
      <c r="D316" s="8"/>
      <c r="E316" s="33"/>
      <c r="F316" s="12"/>
      <c r="G316" s="6"/>
      <c r="H316" s="80"/>
      <c r="I316" s="80"/>
      <c r="J316" s="80"/>
      <c r="K316" s="109"/>
      <c r="L316" s="30"/>
    </row>
    <row r="317" spans="1:13" x14ac:dyDescent="0.25">
      <c r="A317" s="11"/>
      <c r="B317" s="10" t="s">
        <v>276</v>
      </c>
      <c r="C317" s="2" t="s">
        <v>313</v>
      </c>
      <c r="D317" s="8" t="s">
        <v>317</v>
      </c>
      <c r="E317" s="33" t="s">
        <v>301</v>
      </c>
      <c r="F317" s="12" t="s">
        <v>329</v>
      </c>
      <c r="G317" s="6">
        <v>1854</v>
      </c>
      <c r="H317" s="80">
        <f t="shared" si="15"/>
        <v>1946.7</v>
      </c>
      <c r="I317" s="80">
        <f t="shared" si="16"/>
        <v>2044.0350000000001</v>
      </c>
      <c r="J317" s="80">
        <f t="shared" si="17"/>
        <v>2207.5578</v>
      </c>
      <c r="K317" s="109">
        <f t="shared" si="18"/>
        <v>2384.1624240000001</v>
      </c>
      <c r="L317" s="30">
        <f t="shared" si="14"/>
        <v>1378.0458810719999</v>
      </c>
      <c r="M317" s="11" t="s">
        <v>1169</v>
      </c>
    </row>
    <row r="318" spans="1:13" s="11" customFormat="1" x14ac:dyDescent="0.25">
      <c r="B318" s="10"/>
      <c r="C318" s="2"/>
      <c r="D318" s="8"/>
      <c r="E318" s="33"/>
      <c r="F318" s="12"/>
      <c r="G318" s="6"/>
      <c r="H318" s="80"/>
      <c r="I318" s="80"/>
      <c r="J318" s="80"/>
      <c r="K318" s="109"/>
      <c r="L318" s="30"/>
    </row>
    <row r="319" spans="1:13" x14ac:dyDescent="0.25">
      <c r="A319" s="11"/>
      <c r="B319" s="10" t="s">
        <v>277</v>
      </c>
      <c r="C319" s="2" t="s">
        <v>312</v>
      </c>
      <c r="D319" s="8" t="s">
        <v>318</v>
      </c>
      <c r="E319" s="33" t="s">
        <v>302</v>
      </c>
      <c r="F319" s="12" t="s">
        <v>328</v>
      </c>
      <c r="G319" s="6">
        <v>2452</v>
      </c>
      <c r="H319" s="80">
        <f t="shared" si="15"/>
        <v>2574.6</v>
      </c>
      <c r="I319" s="80">
        <f t="shared" si="16"/>
        <v>2703.33</v>
      </c>
      <c r="J319" s="80">
        <f t="shared" si="17"/>
        <v>2919.5963999999999</v>
      </c>
      <c r="K319" s="109">
        <f t="shared" si="18"/>
        <v>3153.1641119999999</v>
      </c>
      <c r="L319" s="30">
        <f t="shared" si="14"/>
        <v>1822.5288567359999</v>
      </c>
      <c r="M319" s="11" t="s">
        <v>1169</v>
      </c>
    </row>
    <row r="320" spans="1:13" s="11" customFormat="1" x14ac:dyDescent="0.25">
      <c r="B320" s="10"/>
      <c r="C320" s="2"/>
      <c r="D320" s="8"/>
      <c r="E320" s="33"/>
      <c r="F320" s="12"/>
      <c r="G320" s="6"/>
      <c r="H320" s="80"/>
      <c r="I320" s="80"/>
      <c r="J320" s="80"/>
      <c r="K320" s="109"/>
      <c r="L320" s="30"/>
    </row>
    <row r="321" spans="1:13" x14ac:dyDescent="0.25">
      <c r="A321" s="11"/>
      <c r="B321" s="10" t="s">
        <v>278</v>
      </c>
      <c r="C321" s="2" t="s">
        <v>313</v>
      </c>
      <c r="D321" s="8" t="s">
        <v>318</v>
      </c>
      <c r="E321" s="33" t="s">
        <v>302</v>
      </c>
      <c r="F321" s="12" t="s">
        <v>329</v>
      </c>
      <c r="G321" s="6">
        <v>2346</v>
      </c>
      <c r="H321" s="80">
        <f t="shared" si="15"/>
        <v>2463.3000000000002</v>
      </c>
      <c r="I321" s="80">
        <f t="shared" si="16"/>
        <v>2586.4650000000001</v>
      </c>
      <c r="J321" s="80">
        <f t="shared" si="17"/>
        <v>2793.3822000000005</v>
      </c>
      <c r="K321" s="109">
        <f t="shared" si="18"/>
        <v>3016.8527760000006</v>
      </c>
      <c r="L321" s="30">
        <f t="shared" si="14"/>
        <v>1743.7409045280003</v>
      </c>
      <c r="M321" s="11" t="s">
        <v>1169</v>
      </c>
    </row>
    <row r="322" spans="1:13" s="11" customFormat="1" x14ac:dyDescent="0.25">
      <c r="B322" s="10"/>
      <c r="C322" s="2"/>
      <c r="D322" s="8"/>
      <c r="E322" s="33"/>
      <c r="F322" s="12"/>
      <c r="G322" s="6"/>
      <c r="H322" s="80"/>
      <c r="I322" s="80"/>
      <c r="J322" s="80"/>
      <c r="K322" s="109"/>
      <c r="L322" s="30"/>
    </row>
    <row r="323" spans="1:13" x14ac:dyDescent="0.25">
      <c r="A323" s="11"/>
      <c r="B323" s="10" t="s">
        <v>279</v>
      </c>
      <c r="C323" s="2" t="s">
        <v>312</v>
      </c>
      <c r="D323" s="8" t="s">
        <v>319</v>
      </c>
      <c r="E323" s="33" t="s">
        <v>303</v>
      </c>
      <c r="F323" s="12" t="s">
        <v>328</v>
      </c>
      <c r="G323" s="6">
        <v>2644</v>
      </c>
      <c r="H323" s="80">
        <f t="shared" si="15"/>
        <v>2776.2000000000003</v>
      </c>
      <c r="I323" s="80">
        <f t="shared" si="16"/>
        <v>2915.01</v>
      </c>
      <c r="J323" s="80">
        <f t="shared" si="17"/>
        <v>3148.2108000000003</v>
      </c>
      <c r="K323" s="109">
        <f t="shared" si="18"/>
        <v>3400.0676640000006</v>
      </c>
      <c r="L323" s="30">
        <f t="shared" si="14"/>
        <v>1965.2391097920001</v>
      </c>
      <c r="M323" s="11" t="s">
        <v>1169</v>
      </c>
    </row>
    <row r="324" spans="1:13" s="11" customFormat="1" x14ac:dyDescent="0.25">
      <c r="B324" s="10"/>
      <c r="C324" s="2"/>
      <c r="D324" s="8"/>
      <c r="E324" s="33"/>
      <c r="F324" s="12"/>
      <c r="G324" s="6"/>
      <c r="H324" s="80"/>
      <c r="I324" s="80"/>
      <c r="J324" s="80"/>
      <c r="K324" s="109"/>
      <c r="L324" s="30"/>
    </row>
    <row r="325" spans="1:13" x14ac:dyDescent="0.25">
      <c r="A325" s="11"/>
      <c r="B325" s="10" t="s">
        <v>280</v>
      </c>
      <c r="C325" s="2" t="s">
        <v>313</v>
      </c>
      <c r="D325" s="8" t="s">
        <v>319</v>
      </c>
      <c r="E325" s="33" t="s">
        <v>303</v>
      </c>
      <c r="F325" s="12" t="s">
        <v>329</v>
      </c>
      <c r="G325" s="6">
        <v>2538</v>
      </c>
      <c r="H325" s="80">
        <f t="shared" si="15"/>
        <v>2664.9</v>
      </c>
      <c r="I325" s="80">
        <f t="shared" si="16"/>
        <v>2798.1450000000004</v>
      </c>
      <c r="J325" s="80">
        <f t="shared" ref="J324:J387" si="19">I325*1.08</f>
        <v>3021.9966000000009</v>
      </c>
      <c r="K325" s="109">
        <f t="shared" ref="K324:K387" si="20">J325*1.08</f>
        <v>3263.7563280000013</v>
      </c>
      <c r="L325" s="30">
        <f t="shared" si="14"/>
        <v>1886.4511575840006</v>
      </c>
      <c r="M325" s="11" t="s">
        <v>1169</v>
      </c>
    </row>
    <row r="326" spans="1:13" s="11" customFormat="1" x14ac:dyDescent="0.25">
      <c r="B326" s="10"/>
      <c r="C326" s="2"/>
      <c r="D326" s="8"/>
      <c r="E326" s="33"/>
      <c r="F326" s="12"/>
      <c r="G326" s="6"/>
      <c r="H326" s="80"/>
      <c r="I326" s="80"/>
      <c r="J326" s="80"/>
      <c r="K326" s="109"/>
      <c r="L326" s="30"/>
    </row>
    <row r="327" spans="1:13" x14ac:dyDescent="0.25">
      <c r="A327" s="11"/>
      <c r="B327" s="10" t="s">
        <v>281</v>
      </c>
      <c r="C327" s="2" t="s">
        <v>312</v>
      </c>
      <c r="D327" s="8" t="s">
        <v>320</v>
      </c>
      <c r="E327" s="33" t="s">
        <v>304</v>
      </c>
      <c r="F327" s="12" t="s">
        <v>328</v>
      </c>
      <c r="G327" s="6">
        <v>2832</v>
      </c>
      <c r="H327" s="80">
        <f t="shared" si="15"/>
        <v>2973.6</v>
      </c>
      <c r="I327" s="80">
        <f t="shared" si="16"/>
        <v>3122.28</v>
      </c>
      <c r="J327" s="80">
        <f t="shared" si="19"/>
        <v>3372.0624000000003</v>
      </c>
      <c r="K327" s="109">
        <f t="shared" si="20"/>
        <v>3641.8273920000006</v>
      </c>
      <c r="L327" s="30">
        <f t="shared" si="14"/>
        <v>2104.9762325760003</v>
      </c>
      <c r="M327" s="11" t="s">
        <v>1169</v>
      </c>
    </row>
    <row r="328" spans="1:13" s="11" customFormat="1" x14ac:dyDescent="0.25">
      <c r="B328" s="10"/>
      <c r="C328" s="2"/>
      <c r="D328" s="8"/>
      <c r="E328" s="33"/>
      <c r="F328" s="12"/>
      <c r="G328" s="6"/>
      <c r="H328" s="80"/>
      <c r="I328" s="80"/>
      <c r="J328" s="80"/>
      <c r="K328" s="109"/>
      <c r="L328" s="30"/>
    </row>
    <row r="329" spans="1:13" x14ac:dyDescent="0.25">
      <c r="A329" s="11"/>
      <c r="B329" s="10" t="s">
        <v>282</v>
      </c>
      <c r="C329" s="2" t="s">
        <v>313</v>
      </c>
      <c r="D329" s="8" t="s">
        <v>320</v>
      </c>
      <c r="E329" s="33" t="s">
        <v>304</v>
      </c>
      <c r="F329" s="12" t="s">
        <v>329</v>
      </c>
      <c r="G329" s="6">
        <v>2726</v>
      </c>
      <c r="H329" s="80">
        <f t="shared" si="15"/>
        <v>2862.3</v>
      </c>
      <c r="I329" s="80">
        <f t="shared" si="16"/>
        <v>3005.4150000000004</v>
      </c>
      <c r="J329" s="80">
        <f t="shared" si="19"/>
        <v>3245.8482000000008</v>
      </c>
      <c r="K329" s="109">
        <f t="shared" si="20"/>
        <v>3505.5160560000013</v>
      </c>
      <c r="L329" s="30">
        <f t="shared" si="14"/>
        <v>2026.1882803680005</v>
      </c>
      <c r="M329" s="11" t="s">
        <v>1169</v>
      </c>
    </row>
    <row r="330" spans="1:13" s="11" customFormat="1" x14ac:dyDescent="0.25">
      <c r="B330" s="10"/>
      <c r="C330" s="2"/>
      <c r="D330" s="8"/>
      <c r="E330" s="33"/>
      <c r="F330" s="12"/>
      <c r="G330" s="6"/>
      <c r="H330" s="80"/>
      <c r="I330" s="80"/>
      <c r="J330" s="80"/>
      <c r="K330" s="109"/>
      <c r="L330" s="30"/>
    </row>
    <row r="331" spans="1:13" x14ac:dyDescent="0.25">
      <c r="A331" s="11"/>
      <c r="B331" s="10" t="s">
        <v>283</v>
      </c>
      <c r="C331" s="2" t="s">
        <v>312</v>
      </c>
      <c r="D331" s="8" t="s">
        <v>321</v>
      </c>
      <c r="E331" s="33" t="s">
        <v>305</v>
      </c>
      <c r="F331" s="12" t="s">
        <v>328</v>
      </c>
      <c r="G331" s="6">
        <v>1902</v>
      </c>
      <c r="H331" s="80">
        <f t="shared" si="15"/>
        <v>1997.1000000000001</v>
      </c>
      <c r="I331" s="80">
        <f t="shared" si="16"/>
        <v>2096.9550000000004</v>
      </c>
      <c r="J331" s="80">
        <f t="shared" si="19"/>
        <v>2264.7114000000006</v>
      </c>
      <c r="K331" s="109">
        <f t="shared" si="20"/>
        <v>2445.888312000001</v>
      </c>
      <c r="L331" s="30">
        <f t="shared" si="14"/>
        <v>1413.7234443360005</v>
      </c>
      <c r="M331" s="11" t="s">
        <v>1169</v>
      </c>
    </row>
    <row r="332" spans="1:13" s="11" customFormat="1" x14ac:dyDescent="0.25">
      <c r="B332" s="10"/>
      <c r="C332" s="2"/>
      <c r="D332" s="8"/>
      <c r="E332" s="33"/>
      <c r="F332" s="12"/>
      <c r="G332" s="6"/>
      <c r="H332" s="80"/>
      <c r="I332" s="80"/>
      <c r="J332" s="80"/>
      <c r="K332" s="109"/>
      <c r="L332" s="30"/>
    </row>
    <row r="333" spans="1:13" x14ac:dyDescent="0.25">
      <c r="A333" s="11"/>
      <c r="B333" s="10" t="s">
        <v>284</v>
      </c>
      <c r="C333" s="2" t="s">
        <v>312</v>
      </c>
      <c r="D333" s="8" t="s">
        <v>321</v>
      </c>
      <c r="E333" s="33" t="s">
        <v>305</v>
      </c>
      <c r="F333" s="12" t="s">
        <v>329</v>
      </c>
      <c r="G333" s="6">
        <v>1852</v>
      </c>
      <c r="H333" s="80">
        <f t="shared" si="15"/>
        <v>1944.6000000000001</v>
      </c>
      <c r="I333" s="80">
        <f t="shared" si="16"/>
        <v>2041.8300000000002</v>
      </c>
      <c r="J333" s="80">
        <f t="shared" si="19"/>
        <v>2205.1764000000003</v>
      </c>
      <c r="K333" s="109">
        <f t="shared" si="20"/>
        <v>2381.5905120000007</v>
      </c>
      <c r="L333" s="30">
        <f t="shared" si="14"/>
        <v>1376.5593159360003</v>
      </c>
      <c r="M333" s="11" t="s">
        <v>1169</v>
      </c>
    </row>
    <row r="334" spans="1:13" s="11" customFormat="1" x14ac:dyDescent="0.25">
      <c r="B334" s="10"/>
      <c r="C334" s="2"/>
      <c r="D334" s="8"/>
      <c r="E334" s="33"/>
      <c r="F334" s="12"/>
      <c r="G334" s="6"/>
      <c r="H334" s="80"/>
      <c r="I334" s="80"/>
      <c r="J334" s="80"/>
      <c r="K334" s="109"/>
      <c r="L334" s="30"/>
    </row>
    <row r="335" spans="1:13" x14ac:dyDescent="0.25">
      <c r="A335" s="11"/>
      <c r="B335" s="10" t="s">
        <v>285</v>
      </c>
      <c r="C335" s="2" t="s">
        <v>312</v>
      </c>
      <c r="D335" s="8" t="s">
        <v>322</v>
      </c>
      <c r="E335" s="33" t="s">
        <v>306</v>
      </c>
      <c r="F335" s="12" t="s">
        <v>328</v>
      </c>
      <c r="G335" s="6">
        <v>2015</v>
      </c>
      <c r="H335" s="80">
        <f t="shared" si="15"/>
        <v>2115.75</v>
      </c>
      <c r="I335" s="80">
        <f t="shared" si="16"/>
        <v>2221.5374999999999</v>
      </c>
      <c r="J335" s="80">
        <f t="shared" si="19"/>
        <v>2399.2604999999999</v>
      </c>
      <c r="K335" s="109">
        <f t="shared" si="20"/>
        <v>2591.2013400000001</v>
      </c>
      <c r="L335" s="30">
        <f t="shared" si="14"/>
        <v>1497.7143745199999</v>
      </c>
      <c r="M335" s="11" t="s">
        <v>1169</v>
      </c>
    </row>
    <row r="336" spans="1:13" s="11" customFormat="1" x14ac:dyDescent="0.25">
      <c r="B336" s="10"/>
      <c r="C336" s="2"/>
      <c r="D336" s="8"/>
      <c r="E336" s="33"/>
      <c r="F336" s="12"/>
      <c r="G336" s="6"/>
      <c r="H336" s="80"/>
      <c r="I336" s="80"/>
      <c r="J336" s="80"/>
      <c r="K336" s="109"/>
      <c r="L336" s="30"/>
    </row>
    <row r="337" spans="1:13" x14ac:dyDescent="0.25">
      <c r="A337" s="11"/>
      <c r="B337" s="10" t="s">
        <v>286</v>
      </c>
      <c r="C337" s="2" t="s">
        <v>313</v>
      </c>
      <c r="D337" s="8" t="s">
        <v>322</v>
      </c>
      <c r="E337" s="33" t="s">
        <v>306</v>
      </c>
      <c r="F337" s="12" t="s">
        <v>329</v>
      </c>
      <c r="G337" s="6">
        <v>1967</v>
      </c>
      <c r="H337" s="80">
        <f t="shared" si="15"/>
        <v>2065.35</v>
      </c>
      <c r="I337" s="80">
        <f t="shared" si="16"/>
        <v>2168.6174999999998</v>
      </c>
      <c r="J337" s="80">
        <f t="shared" si="19"/>
        <v>2342.1068999999998</v>
      </c>
      <c r="K337" s="109">
        <f t="shared" si="20"/>
        <v>2529.4754520000001</v>
      </c>
      <c r="L337" s="30">
        <f t="shared" si="14"/>
        <v>1462.036811256</v>
      </c>
      <c r="M337" s="11" t="s">
        <v>1169</v>
      </c>
    </row>
    <row r="338" spans="1:13" s="11" customFormat="1" x14ac:dyDescent="0.25">
      <c r="B338" s="10"/>
      <c r="C338" s="2"/>
      <c r="D338" s="8"/>
      <c r="E338" s="33"/>
      <c r="F338" s="12"/>
      <c r="G338" s="6"/>
      <c r="H338" s="80"/>
      <c r="I338" s="80"/>
      <c r="J338" s="80"/>
      <c r="K338" s="109"/>
      <c r="L338" s="30"/>
    </row>
    <row r="339" spans="1:13" x14ac:dyDescent="0.25">
      <c r="A339" s="11"/>
      <c r="B339" s="10" t="s">
        <v>287</v>
      </c>
      <c r="C339" s="2" t="s">
        <v>312</v>
      </c>
      <c r="D339" s="8" t="s">
        <v>323</v>
      </c>
      <c r="E339" s="33" t="s">
        <v>307</v>
      </c>
      <c r="F339" s="12" t="s">
        <v>328</v>
      </c>
      <c r="G339" s="6">
        <v>2078</v>
      </c>
      <c r="H339" s="80">
        <f t="shared" si="15"/>
        <v>2181.9</v>
      </c>
      <c r="I339" s="80">
        <f t="shared" si="16"/>
        <v>2290.9950000000003</v>
      </c>
      <c r="J339" s="80">
        <f t="shared" si="19"/>
        <v>2474.2746000000006</v>
      </c>
      <c r="K339" s="109">
        <f t="shared" si="20"/>
        <v>2672.2165680000007</v>
      </c>
      <c r="L339" s="30">
        <f t="shared" si="14"/>
        <v>1544.5411763040004</v>
      </c>
      <c r="M339" s="11" t="s">
        <v>1169</v>
      </c>
    </row>
    <row r="340" spans="1:13" s="11" customFormat="1" x14ac:dyDescent="0.25">
      <c r="B340" s="10"/>
      <c r="C340" s="2"/>
      <c r="D340" s="8"/>
      <c r="E340" s="33"/>
      <c r="F340" s="12"/>
      <c r="G340" s="6"/>
      <c r="H340" s="80"/>
      <c r="I340" s="80"/>
      <c r="J340" s="80"/>
      <c r="K340" s="109"/>
      <c r="L340" s="30"/>
    </row>
    <row r="341" spans="1:13" x14ac:dyDescent="0.25">
      <c r="A341" s="11"/>
      <c r="B341" s="10" t="s">
        <v>288</v>
      </c>
      <c r="C341" s="2" t="s">
        <v>313</v>
      </c>
      <c r="D341" s="8" t="s">
        <v>323</v>
      </c>
      <c r="E341" s="33" t="s">
        <v>307</v>
      </c>
      <c r="F341" s="12" t="s">
        <v>329</v>
      </c>
      <c r="G341" s="6">
        <v>1972</v>
      </c>
      <c r="H341" s="80">
        <f t="shared" si="15"/>
        <v>2070.6</v>
      </c>
      <c r="I341" s="80">
        <f t="shared" si="16"/>
        <v>2174.13</v>
      </c>
      <c r="J341" s="80">
        <f t="shared" si="19"/>
        <v>2348.0604000000003</v>
      </c>
      <c r="K341" s="109">
        <f t="shared" si="20"/>
        <v>2535.9052320000005</v>
      </c>
      <c r="L341" s="30">
        <f t="shared" si="14"/>
        <v>1465.7532240960002</v>
      </c>
      <c r="M341" s="11" t="s">
        <v>1169</v>
      </c>
    </row>
    <row r="342" spans="1:13" s="11" customFormat="1" x14ac:dyDescent="0.25">
      <c r="B342" s="10"/>
      <c r="C342" s="2"/>
      <c r="D342" s="8"/>
      <c r="E342" s="33"/>
      <c r="F342" s="12"/>
      <c r="G342" s="6"/>
      <c r="H342" s="80"/>
      <c r="I342" s="80"/>
      <c r="J342" s="80"/>
      <c r="K342" s="109"/>
      <c r="L342" s="30"/>
    </row>
    <row r="343" spans="1:13" x14ac:dyDescent="0.25">
      <c r="A343" s="11"/>
      <c r="B343" s="10" t="s">
        <v>289</v>
      </c>
      <c r="C343" s="2" t="s">
        <v>312</v>
      </c>
      <c r="D343" s="8" t="s">
        <v>324</v>
      </c>
      <c r="E343" s="33" t="s">
        <v>308</v>
      </c>
      <c r="F343" s="12" t="s">
        <v>328</v>
      </c>
      <c r="G343" s="6">
        <v>2214</v>
      </c>
      <c r="H343" s="80">
        <f t="shared" si="15"/>
        <v>2324.7000000000003</v>
      </c>
      <c r="I343" s="80">
        <f t="shared" si="16"/>
        <v>2440.9350000000004</v>
      </c>
      <c r="J343" s="80">
        <f t="shared" si="19"/>
        <v>2636.2098000000005</v>
      </c>
      <c r="K343" s="109">
        <f t="shared" si="20"/>
        <v>2847.1065840000006</v>
      </c>
      <c r="L343" s="30">
        <f t="shared" si="14"/>
        <v>1645.6276055520002</v>
      </c>
      <c r="M343" s="11" t="s">
        <v>1169</v>
      </c>
    </row>
    <row r="344" spans="1:13" s="11" customFormat="1" x14ac:dyDescent="0.25">
      <c r="B344" s="10"/>
      <c r="C344" s="2"/>
      <c r="D344" s="8"/>
      <c r="E344" s="33"/>
      <c r="F344" s="12"/>
      <c r="G344" s="6"/>
      <c r="H344" s="80"/>
      <c r="I344" s="80"/>
      <c r="J344" s="80"/>
      <c r="K344" s="109"/>
      <c r="L344" s="30"/>
    </row>
    <row r="345" spans="1:13" x14ac:dyDescent="0.25">
      <c r="A345" s="11"/>
      <c r="B345" s="10" t="s">
        <v>290</v>
      </c>
      <c r="C345" s="2" t="s">
        <v>313</v>
      </c>
      <c r="D345" s="8" t="s">
        <v>324</v>
      </c>
      <c r="E345" s="33" t="s">
        <v>308</v>
      </c>
      <c r="F345" s="12" t="s">
        <v>329</v>
      </c>
      <c r="G345" s="6">
        <v>2108</v>
      </c>
      <c r="H345" s="80">
        <f t="shared" si="15"/>
        <v>2213.4</v>
      </c>
      <c r="I345" s="80">
        <f t="shared" si="16"/>
        <v>2324.0700000000002</v>
      </c>
      <c r="J345" s="80">
        <f t="shared" si="19"/>
        <v>2509.9956000000002</v>
      </c>
      <c r="K345" s="109">
        <f t="shared" si="20"/>
        <v>2710.7952480000004</v>
      </c>
      <c r="L345" s="30">
        <f t="shared" si="14"/>
        <v>1566.839653344</v>
      </c>
      <c r="M345" s="11" t="s">
        <v>1169</v>
      </c>
    </row>
    <row r="346" spans="1:13" s="11" customFormat="1" x14ac:dyDescent="0.25">
      <c r="B346" s="10"/>
      <c r="C346" s="2"/>
      <c r="D346" s="8"/>
      <c r="E346" s="33"/>
      <c r="F346" s="12"/>
      <c r="G346" s="6"/>
      <c r="H346" s="80"/>
      <c r="I346" s="80"/>
      <c r="J346" s="80"/>
      <c r="K346" s="109"/>
      <c r="L346" s="30"/>
    </row>
    <row r="347" spans="1:13" x14ac:dyDescent="0.25">
      <c r="A347" s="11"/>
      <c r="B347" s="10" t="s">
        <v>291</v>
      </c>
      <c r="C347" s="2" t="s">
        <v>312</v>
      </c>
      <c r="D347" s="8" t="s">
        <v>325</v>
      </c>
      <c r="E347" s="33" t="s">
        <v>309</v>
      </c>
      <c r="F347" s="12" t="s">
        <v>328</v>
      </c>
      <c r="G347" s="6">
        <v>2528</v>
      </c>
      <c r="H347" s="80">
        <f t="shared" si="15"/>
        <v>2654.4</v>
      </c>
      <c r="I347" s="80">
        <f t="shared" si="16"/>
        <v>2787.1200000000003</v>
      </c>
      <c r="J347" s="80">
        <f t="shared" si="19"/>
        <v>3010.0896000000007</v>
      </c>
      <c r="K347" s="109">
        <f t="shared" si="20"/>
        <v>3250.896768000001</v>
      </c>
      <c r="L347" s="30">
        <f t="shared" si="14"/>
        <v>1879.0183319040004</v>
      </c>
      <c r="M347" s="11" t="s">
        <v>1169</v>
      </c>
    </row>
    <row r="348" spans="1:13" s="11" customFormat="1" x14ac:dyDescent="0.25">
      <c r="B348" s="10"/>
      <c r="C348" s="2"/>
      <c r="D348" s="8"/>
      <c r="E348" s="33"/>
      <c r="F348" s="12"/>
      <c r="G348" s="6"/>
      <c r="H348" s="80"/>
      <c r="I348" s="80"/>
      <c r="J348" s="80"/>
      <c r="K348" s="109"/>
      <c r="L348" s="30"/>
    </row>
    <row r="349" spans="1:13" x14ac:dyDescent="0.25">
      <c r="A349" s="11"/>
      <c r="B349" s="10" t="s">
        <v>292</v>
      </c>
      <c r="C349" s="2" t="s">
        <v>313</v>
      </c>
      <c r="D349" s="8" t="s">
        <v>325</v>
      </c>
      <c r="E349" s="33" t="s">
        <v>309</v>
      </c>
      <c r="F349" s="12" t="s">
        <v>329</v>
      </c>
      <c r="G349" s="6">
        <v>2422</v>
      </c>
      <c r="H349" s="80">
        <f t="shared" si="15"/>
        <v>2543.1</v>
      </c>
      <c r="I349" s="80">
        <f t="shared" si="16"/>
        <v>2670.2550000000001</v>
      </c>
      <c r="J349" s="80">
        <f t="shared" si="19"/>
        <v>2883.8754000000004</v>
      </c>
      <c r="K349" s="109">
        <f t="shared" si="20"/>
        <v>3114.5854320000008</v>
      </c>
      <c r="L349" s="30">
        <f t="shared" si="14"/>
        <v>1800.2303796960002</v>
      </c>
      <c r="M349" s="11" t="s">
        <v>1169</v>
      </c>
    </row>
    <row r="350" spans="1:13" s="11" customFormat="1" x14ac:dyDescent="0.25">
      <c r="B350" s="10"/>
      <c r="C350" s="2"/>
      <c r="D350" s="8"/>
      <c r="E350" s="33"/>
      <c r="F350" s="12"/>
      <c r="G350" s="6"/>
      <c r="H350" s="80"/>
      <c r="I350" s="80"/>
      <c r="J350" s="80"/>
      <c r="K350" s="109"/>
      <c r="L350" s="30"/>
    </row>
    <row r="351" spans="1:13" x14ac:dyDescent="0.25">
      <c r="A351" s="11"/>
      <c r="B351" s="10" t="s">
        <v>293</v>
      </c>
      <c r="C351" s="2" t="s">
        <v>312</v>
      </c>
      <c r="D351" s="8" t="s">
        <v>326</v>
      </c>
      <c r="E351" s="33" t="s">
        <v>310</v>
      </c>
      <c r="F351" s="12" t="s">
        <v>328</v>
      </c>
      <c r="G351" s="6">
        <v>2725</v>
      </c>
      <c r="H351" s="80">
        <f t="shared" si="15"/>
        <v>2861.25</v>
      </c>
      <c r="I351" s="80">
        <f t="shared" si="16"/>
        <v>3004.3125</v>
      </c>
      <c r="J351" s="80">
        <f t="shared" si="19"/>
        <v>3244.6575000000003</v>
      </c>
      <c r="K351" s="109">
        <f t="shared" si="20"/>
        <v>3504.2301000000007</v>
      </c>
      <c r="L351" s="30">
        <f t="shared" si="14"/>
        <v>2025.4449978000002</v>
      </c>
      <c r="M351" s="11" t="s">
        <v>1169</v>
      </c>
    </row>
    <row r="352" spans="1:13" s="11" customFormat="1" x14ac:dyDescent="0.25">
      <c r="B352" s="10"/>
      <c r="C352" s="2"/>
      <c r="D352" s="8"/>
      <c r="E352" s="33"/>
      <c r="F352" s="12"/>
      <c r="G352" s="6"/>
      <c r="H352" s="80"/>
      <c r="I352" s="80"/>
      <c r="J352" s="80"/>
      <c r="K352" s="109"/>
      <c r="L352" s="30"/>
    </row>
    <row r="353" spans="1:13" x14ac:dyDescent="0.25">
      <c r="A353" s="11"/>
      <c r="B353" s="10" t="s">
        <v>294</v>
      </c>
      <c r="C353" s="2" t="s">
        <v>313</v>
      </c>
      <c r="D353" s="8" t="s">
        <v>326</v>
      </c>
      <c r="E353" s="33" t="s">
        <v>310</v>
      </c>
      <c r="F353" s="12" t="s">
        <v>329</v>
      </c>
      <c r="G353" s="6">
        <v>2619</v>
      </c>
      <c r="H353" s="80">
        <f t="shared" si="15"/>
        <v>2749.9500000000003</v>
      </c>
      <c r="I353" s="80">
        <f t="shared" si="16"/>
        <v>2887.4475000000002</v>
      </c>
      <c r="J353" s="80">
        <f t="shared" si="19"/>
        <v>3118.4433000000004</v>
      </c>
      <c r="K353" s="109">
        <f t="shared" si="20"/>
        <v>3367.9187640000005</v>
      </c>
      <c r="L353" s="30">
        <f t="shared" si="14"/>
        <v>1946.657045592</v>
      </c>
      <c r="M353" s="11" t="s">
        <v>1169</v>
      </c>
    </row>
    <row r="354" spans="1:13" s="11" customFormat="1" x14ac:dyDescent="0.25">
      <c r="B354" s="10"/>
      <c r="C354" s="2"/>
      <c r="D354" s="8"/>
      <c r="E354" s="33"/>
      <c r="F354" s="12"/>
      <c r="G354" s="6"/>
      <c r="H354" s="80"/>
      <c r="I354" s="80"/>
      <c r="J354" s="80"/>
      <c r="K354" s="109"/>
      <c r="L354" s="30"/>
    </row>
    <row r="355" spans="1:13" x14ac:dyDescent="0.25">
      <c r="A355" s="11"/>
      <c r="B355" s="10" t="s">
        <v>295</v>
      </c>
      <c r="C355" s="2" t="s">
        <v>312</v>
      </c>
      <c r="D355" s="8" t="s">
        <v>327</v>
      </c>
      <c r="E355" s="33" t="s">
        <v>311</v>
      </c>
      <c r="F355" s="12" t="s">
        <v>328</v>
      </c>
      <c r="G355" s="6">
        <v>2921</v>
      </c>
      <c r="H355" s="80">
        <f t="shared" si="15"/>
        <v>3067.05</v>
      </c>
      <c r="I355" s="80">
        <f t="shared" si="16"/>
        <v>3220.4025000000001</v>
      </c>
      <c r="J355" s="80">
        <f t="shared" si="19"/>
        <v>3478.0347000000006</v>
      </c>
      <c r="K355" s="109">
        <f t="shared" si="20"/>
        <v>3756.2774760000011</v>
      </c>
      <c r="L355" s="30">
        <f t="shared" si="14"/>
        <v>2171.1283811280005</v>
      </c>
      <c r="M355" s="11" t="s">
        <v>1169</v>
      </c>
    </row>
    <row r="356" spans="1:13" s="11" customFormat="1" x14ac:dyDescent="0.25">
      <c r="B356" s="10"/>
      <c r="C356" s="2"/>
      <c r="D356" s="8"/>
      <c r="E356" s="33"/>
      <c r="F356" s="12"/>
      <c r="G356" s="6"/>
      <c r="H356" s="80"/>
      <c r="I356" s="80"/>
      <c r="J356" s="80"/>
      <c r="K356" s="109"/>
      <c r="L356" s="30"/>
    </row>
    <row r="357" spans="1:13" x14ac:dyDescent="0.25">
      <c r="A357" s="11"/>
      <c r="B357" s="10" t="s">
        <v>296</v>
      </c>
      <c r="C357" s="2" t="s">
        <v>313</v>
      </c>
      <c r="D357" s="8" t="s">
        <v>327</v>
      </c>
      <c r="E357" s="33" t="s">
        <v>311</v>
      </c>
      <c r="F357" s="12" t="s">
        <v>329</v>
      </c>
      <c r="G357" s="6">
        <v>2814</v>
      </c>
      <c r="H357" s="80">
        <f t="shared" si="15"/>
        <v>2954.7000000000003</v>
      </c>
      <c r="I357" s="80">
        <f t="shared" si="16"/>
        <v>3102.4350000000004</v>
      </c>
      <c r="J357" s="80">
        <f t="shared" si="19"/>
        <v>3350.6298000000006</v>
      </c>
      <c r="K357" s="109">
        <f t="shared" si="20"/>
        <v>3618.6801840000007</v>
      </c>
      <c r="L357" s="30">
        <f t="shared" ref="L357:L439" si="21">K357*0.578</f>
        <v>2091.5971463520004</v>
      </c>
      <c r="M357" s="11" t="s">
        <v>1169</v>
      </c>
    </row>
    <row r="358" spans="1:13" s="46" customFormat="1" x14ac:dyDescent="0.25">
      <c r="A358" s="46" t="s">
        <v>1203</v>
      </c>
      <c r="B358" s="57" t="s">
        <v>1201</v>
      </c>
      <c r="C358" s="47"/>
      <c r="D358" s="72"/>
      <c r="E358" s="48"/>
      <c r="F358" s="47"/>
      <c r="G358" s="49"/>
      <c r="H358" s="81"/>
      <c r="I358" s="81"/>
      <c r="J358" s="81"/>
      <c r="K358" s="110"/>
      <c r="L358" s="50"/>
    </row>
    <row r="359" spans="1:13" x14ac:dyDescent="0.25">
      <c r="A359" s="9"/>
      <c r="B359" s="10" t="s">
        <v>331</v>
      </c>
      <c r="C359" s="2" t="s">
        <v>373</v>
      </c>
      <c r="D359" s="8" t="s">
        <v>314</v>
      </c>
      <c r="E359" s="33" t="s">
        <v>359</v>
      </c>
      <c r="F359" s="12" t="s">
        <v>328</v>
      </c>
      <c r="G359" s="6">
        <v>2745</v>
      </c>
      <c r="H359" s="80">
        <f t="shared" si="15"/>
        <v>2882.25</v>
      </c>
      <c r="I359" s="80">
        <f t="shared" si="16"/>
        <v>3026.3625000000002</v>
      </c>
      <c r="J359" s="80">
        <f t="shared" si="19"/>
        <v>3268.4715000000006</v>
      </c>
      <c r="K359" s="109">
        <f t="shared" si="20"/>
        <v>3529.9492200000009</v>
      </c>
      <c r="L359" s="30">
        <f t="shared" si="21"/>
        <v>2040.3106491600004</v>
      </c>
      <c r="M359" s="11" t="s">
        <v>1169</v>
      </c>
    </row>
    <row r="360" spans="1:13" s="11" customFormat="1" x14ac:dyDescent="0.25">
      <c r="A360" s="9"/>
      <c r="B360" s="10"/>
      <c r="C360" s="2"/>
      <c r="D360" s="8"/>
      <c r="E360" s="33"/>
      <c r="F360" s="12"/>
      <c r="G360" s="6"/>
      <c r="H360" s="80"/>
      <c r="I360" s="80"/>
      <c r="J360" s="80"/>
      <c r="K360" s="109"/>
      <c r="L360" s="30"/>
    </row>
    <row r="361" spans="1:13" x14ac:dyDescent="0.25">
      <c r="A361" s="9"/>
      <c r="B361" s="10" t="s">
        <v>332</v>
      </c>
      <c r="C361" s="2" t="s">
        <v>374</v>
      </c>
      <c r="D361" s="8" t="s">
        <v>314</v>
      </c>
      <c r="E361" s="33" t="s">
        <v>359</v>
      </c>
      <c r="F361" s="12" t="s">
        <v>329</v>
      </c>
      <c r="G361" s="6">
        <v>2673</v>
      </c>
      <c r="H361" s="80">
        <f t="shared" si="15"/>
        <v>2806.65</v>
      </c>
      <c r="I361" s="80">
        <f t="shared" si="16"/>
        <v>2946.9825000000001</v>
      </c>
      <c r="J361" s="80">
        <f t="shared" si="19"/>
        <v>3182.7411000000002</v>
      </c>
      <c r="K361" s="109">
        <f t="shared" si="20"/>
        <v>3437.3603880000005</v>
      </c>
      <c r="L361" s="30">
        <f t="shared" si="21"/>
        <v>1986.7943042640002</v>
      </c>
      <c r="M361" s="11" t="s">
        <v>1169</v>
      </c>
    </row>
    <row r="362" spans="1:13" s="11" customFormat="1" x14ac:dyDescent="0.25">
      <c r="A362" s="9"/>
      <c r="B362" s="10"/>
      <c r="C362" s="2"/>
      <c r="D362" s="8"/>
      <c r="E362" s="33"/>
      <c r="F362" s="12"/>
      <c r="G362" s="6"/>
      <c r="H362" s="80"/>
      <c r="I362" s="80"/>
      <c r="J362" s="80"/>
      <c r="K362" s="109"/>
      <c r="L362" s="30"/>
    </row>
    <row r="363" spans="1:13" x14ac:dyDescent="0.25">
      <c r="A363" s="11"/>
      <c r="B363" s="10" t="s">
        <v>333</v>
      </c>
      <c r="C363" s="2" t="s">
        <v>373</v>
      </c>
      <c r="D363" s="8" t="s">
        <v>315</v>
      </c>
      <c r="E363" s="33" t="s">
        <v>360</v>
      </c>
      <c r="F363" s="12" t="s">
        <v>328</v>
      </c>
      <c r="G363" s="6">
        <v>2911</v>
      </c>
      <c r="H363" s="80">
        <f t="shared" si="15"/>
        <v>3056.55</v>
      </c>
      <c r="I363" s="80">
        <f t="shared" si="16"/>
        <v>3209.3775000000005</v>
      </c>
      <c r="J363" s="80">
        <f t="shared" si="19"/>
        <v>3466.1277000000009</v>
      </c>
      <c r="K363" s="109">
        <f t="shared" si="20"/>
        <v>3743.4179160000012</v>
      </c>
      <c r="L363" s="30">
        <f t="shared" si="21"/>
        <v>2163.6955554480005</v>
      </c>
      <c r="M363" s="11" t="s">
        <v>1169</v>
      </c>
    </row>
    <row r="364" spans="1:13" s="11" customFormat="1" x14ac:dyDescent="0.25">
      <c r="B364" s="10"/>
      <c r="C364" s="2"/>
      <c r="D364" s="8"/>
      <c r="E364" s="33"/>
      <c r="F364" s="12"/>
      <c r="G364" s="6"/>
      <c r="H364" s="80"/>
      <c r="I364" s="80"/>
      <c r="J364" s="80"/>
      <c r="K364" s="109"/>
      <c r="L364" s="30"/>
    </row>
    <row r="365" spans="1:13" x14ac:dyDescent="0.25">
      <c r="A365" s="11"/>
      <c r="B365" s="10" t="s">
        <v>334</v>
      </c>
      <c r="C365" s="2" t="s">
        <v>374</v>
      </c>
      <c r="D365" s="8" t="s">
        <v>315</v>
      </c>
      <c r="E365" s="33" t="s">
        <v>360</v>
      </c>
      <c r="F365" s="12" t="s">
        <v>329</v>
      </c>
      <c r="G365" s="6">
        <v>2837</v>
      </c>
      <c r="H365" s="80">
        <f t="shared" si="15"/>
        <v>2978.85</v>
      </c>
      <c r="I365" s="80">
        <f t="shared" si="16"/>
        <v>3127.7925</v>
      </c>
      <c r="J365" s="80">
        <f t="shared" si="19"/>
        <v>3378.0159000000003</v>
      </c>
      <c r="K365" s="109">
        <f t="shared" si="20"/>
        <v>3648.2571720000005</v>
      </c>
      <c r="L365" s="30">
        <f t="shared" si="21"/>
        <v>2108.6926454160002</v>
      </c>
      <c r="M365" s="11" t="s">
        <v>1169</v>
      </c>
    </row>
    <row r="366" spans="1:13" s="11" customFormat="1" x14ac:dyDescent="0.25">
      <c r="B366" s="10"/>
      <c r="C366" s="2"/>
      <c r="D366" s="8"/>
      <c r="E366" s="33"/>
      <c r="F366" s="12"/>
      <c r="G366" s="6"/>
      <c r="H366" s="80"/>
      <c r="I366" s="80"/>
      <c r="J366" s="80"/>
      <c r="K366" s="109"/>
      <c r="L366" s="30"/>
    </row>
    <row r="367" spans="1:13" x14ac:dyDescent="0.25">
      <c r="A367" s="11"/>
      <c r="B367" s="10" t="s">
        <v>335</v>
      </c>
      <c r="C367" s="2" t="s">
        <v>373</v>
      </c>
      <c r="D367" s="8" t="s">
        <v>316</v>
      </c>
      <c r="E367" s="33" t="s">
        <v>361</v>
      </c>
      <c r="F367" s="12" t="s">
        <v>328</v>
      </c>
      <c r="G367" s="6">
        <v>2999</v>
      </c>
      <c r="H367" s="80">
        <f t="shared" si="15"/>
        <v>3148.9500000000003</v>
      </c>
      <c r="I367" s="80">
        <f t="shared" si="16"/>
        <v>3306.3975000000005</v>
      </c>
      <c r="J367" s="80">
        <f t="shared" si="19"/>
        <v>3570.9093000000007</v>
      </c>
      <c r="K367" s="109">
        <f t="shared" si="20"/>
        <v>3856.5820440000011</v>
      </c>
      <c r="L367" s="30">
        <f t="shared" si="21"/>
        <v>2229.1044214320004</v>
      </c>
      <c r="M367" s="11" t="s">
        <v>1169</v>
      </c>
    </row>
    <row r="368" spans="1:13" s="11" customFormat="1" x14ac:dyDescent="0.25">
      <c r="B368" s="10"/>
      <c r="C368" s="2"/>
      <c r="D368" s="8"/>
      <c r="E368" s="33"/>
      <c r="F368" s="12"/>
      <c r="G368" s="6"/>
      <c r="H368" s="80"/>
      <c r="I368" s="80"/>
      <c r="J368" s="80"/>
      <c r="K368" s="109"/>
      <c r="L368" s="30"/>
    </row>
    <row r="369" spans="1:13" x14ac:dyDescent="0.25">
      <c r="A369" s="11"/>
      <c r="B369" s="10" t="s">
        <v>336</v>
      </c>
      <c r="C369" s="2" t="s">
        <v>374</v>
      </c>
      <c r="D369" s="8" t="s">
        <v>316</v>
      </c>
      <c r="E369" s="33" t="s">
        <v>361</v>
      </c>
      <c r="F369" s="12" t="s">
        <v>329</v>
      </c>
      <c r="G369" s="6">
        <v>2843</v>
      </c>
      <c r="H369" s="80">
        <f t="shared" si="15"/>
        <v>2985.15</v>
      </c>
      <c r="I369" s="80">
        <f t="shared" si="16"/>
        <v>3134.4075000000003</v>
      </c>
      <c r="J369" s="80">
        <f t="shared" si="19"/>
        <v>3385.1601000000005</v>
      </c>
      <c r="K369" s="109">
        <f t="shared" si="20"/>
        <v>3655.9729080000006</v>
      </c>
      <c r="L369" s="30">
        <f t="shared" si="21"/>
        <v>2113.152340824</v>
      </c>
      <c r="M369" s="11" t="s">
        <v>1169</v>
      </c>
    </row>
    <row r="370" spans="1:13" s="11" customFormat="1" x14ac:dyDescent="0.25">
      <c r="B370" s="10"/>
      <c r="C370" s="2"/>
      <c r="D370" s="8"/>
      <c r="E370" s="33"/>
      <c r="F370" s="12"/>
      <c r="G370" s="6"/>
      <c r="H370" s="80"/>
      <c r="I370" s="80"/>
      <c r="J370" s="80"/>
      <c r="K370" s="109"/>
      <c r="L370" s="30"/>
    </row>
    <row r="371" spans="1:13" x14ac:dyDescent="0.25">
      <c r="A371" s="11"/>
      <c r="B371" s="10" t="s">
        <v>337</v>
      </c>
      <c r="C371" s="2" t="s">
        <v>373</v>
      </c>
      <c r="D371" s="8" t="s">
        <v>317</v>
      </c>
      <c r="E371" s="33" t="s">
        <v>362</v>
      </c>
      <c r="F371" s="12" t="s">
        <v>328</v>
      </c>
      <c r="G371" s="6">
        <v>3091</v>
      </c>
      <c r="H371" s="80">
        <f t="shared" si="15"/>
        <v>3245.55</v>
      </c>
      <c r="I371" s="80">
        <f t="shared" si="16"/>
        <v>3407.8275000000003</v>
      </c>
      <c r="J371" s="80">
        <f t="shared" si="19"/>
        <v>3680.4537000000005</v>
      </c>
      <c r="K371" s="109">
        <f t="shared" si="20"/>
        <v>3974.8899960000008</v>
      </c>
      <c r="L371" s="30">
        <f t="shared" si="21"/>
        <v>2297.4864176880001</v>
      </c>
      <c r="M371" s="11" t="s">
        <v>1169</v>
      </c>
    </row>
    <row r="372" spans="1:13" s="11" customFormat="1" x14ac:dyDescent="0.25">
      <c r="B372" s="10"/>
      <c r="C372" s="2"/>
      <c r="D372" s="8"/>
      <c r="E372" s="33"/>
      <c r="F372" s="12"/>
      <c r="G372" s="6"/>
      <c r="H372" s="80"/>
      <c r="I372" s="80"/>
      <c r="J372" s="80"/>
      <c r="K372" s="109"/>
      <c r="L372" s="30"/>
    </row>
    <row r="373" spans="1:13" x14ac:dyDescent="0.25">
      <c r="A373" s="11"/>
      <c r="B373" s="10" t="s">
        <v>338</v>
      </c>
      <c r="C373" s="2" t="s">
        <v>374</v>
      </c>
      <c r="D373" s="8" t="s">
        <v>317</v>
      </c>
      <c r="E373" s="33" t="s">
        <v>362</v>
      </c>
      <c r="F373" s="12" t="s">
        <v>329</v>
      </c>
      <c r="G373" s="6">
        <v>2757</v>
      </c>
      <c r="H373" s="80">
        <f t="shared" si="15"/>
        <v>2894.85</v>
      </c>
      <c r="I373" s="80">
        <f t="shared" si="16"/>
        <v>3039.5925000000002</v>
      </c>
      <c r="J373" s="80">
        <f t="shared" si="19"/>
        <v>3282.7599000000005</v>
      </c>
      <c r="K373" s="109">
        <f t="shared" si="20"/>
        <v>3545.3806920000006</v>
      </c>
      <c r="L373" s="30">
        <f t="shared" si="21"/>
        <v>2049.2300399760002</v>
      </c>
      <c r="M373" s="11" t="s">
        <v>1169</v>
      </c>
    </row>
    <row r="374" spans="1:13" s="11" customFormat="1" x14ac:dyDescent="0.25">
      <c r="B374" s="10"/>
      <c r="C374" s="2"/>
      <c r="D374" s="8"/>
      <c r="E374" s="33"/>
      <c r="F374" s="12"/>
      <c r="G374" s="6"/>
      <c r="H374" s="80"/>
      <c r="I374" s="80"/>
      <c r="J374" s="80"/>
      <c r="K374" s="109"/>
      <c r="L374" s="30"/>
    </row>
    <row r="375" spans="1:13" x14ac:dyDescent="0.25">
      <c r="A375" s="11"/>
      <c r="B375" s="10" t="s">
        <v>339</v>
      </c>
      <c r="C375" s="2" t="s">
        <v>373</v>
      </c>
      <c r="D375" s="8" t="s">
        <v>318</v>
      </c>
      <c r="E375" s="33" t="s">
        <v>363</v>
      </c>
      <c r="F375" s="12" t="s">
        <v>328</v>
      </c>
      <c r="G375" s="6">
        <v>3648</v>
      </c>
      <c r="H375" s="80">
        <f t="shared" si="15"/>
        <v>3830.4</v>
      </c>
      <c r="I375" s="80">
        <f t="shared" si="16"/>
        <v>4021.92</v>
      </c>
      <c r="J375" s="80">
        <f t="shared" si="19"/>
        <v>4343.6736000000001</v>
      </c>
      <c r="K375" s="109">
        <f t="shared" si="20"/>
        <v>4691.167488</v>
      </c>
      <c r="L375" s="30">
        <f t="shared" si="21"/>
        <v>2711.4948080639997</v>
      </c>
      <c r="M375" s="11" t="s">
        <v>1169</v>
      </c>
    </row>
    <row r="376" spans="1:13" s="11" customFormat="1" x14ac:dyDescent="0.25">
      <c r="B376" s="10"/>
      <c r="C376" s="2"/>
      <c r="D376" s="8"/>
      <c r="E376" s="33"/>
      <c r="F376" s="12"/>
      <c r="G376" s="6"/>
      <c r="H376" s="80"/>
      <c r="I376" s="80"/>
      <c r="J376" s="80"/>
      <c r="K376" s="109"/>
      <c r="L376" s="30"/>
    </row>
    <row r="377" spans="1:13" ht="17.25" customHeight="1" x14ac:dyDescent="0.25">
      <c r="A377" s="11"/>
      <c r="B377" s="10" t="s">
        <v>340</v>
      </c>
      <c r="C377" s="2" t="s">
        <v>374</v>
      </c>
      <c r="D377" s="8" t="s">
        <v>318</v>
      </c>
      <c r="E377" s="33" t="s">
        <v>363</v>
      </c>
      <c r="F377" s="12" t="s">
        <v>329</v>
      </c>
      <c r="G377" s="6">
        <v>3490</v>
      </c>
      <c r="H377" s="80">
        <f t="shared" si="15"/>
        <v>3664.5</v>
      </c>
      <c r="I377" s="80">
        <f t="shared" si="16"/>
        <v>3847.7250000000004</v>
      </c>
      <c r="J377" s="80">
        <f t="shared" si="19"/>
        <v>4155.5430000000006</v>
      </c>
      <c r="K377" s="109">
        <f t="shared" si="20"/>
        <v>4487.9864400000006</v>
      </c>
      <c r="L377" s="30">
        <f t="shared" si="21"/>
        <v>2594.0561623200001</v>
      </c>
      <c r="M377" s="11" t="s">
        <v>1169</v>
      </c>
    </row>
    <row r="378" spans="1:13" s="11" customFormat="1" ht="17.25" customHeight="1" x14ac:dyDescent="0.25">
      <c r="B378" s="10"/>
      <c r="C378" s="2"/>
      <c r="D378" s="8"/>
      <c r="E378" s="33"/>
      <c r="F378" s="12"/>
      <c r="G378" s="6"/>
      <c r="H378" s="80"/>
      <c r="I378" s="80"/>
      <c r="J378" s="80"/>
      <c r="K378" s="109"/>
      <c r="L378" s="30"/>
    </row>
    <row r="379" spans="1:13" x14ac:dyDescent="0.25">
      <c r="A379" s="11"/>
      <c r="B379" s="10" t="s">
        <v>341</v>
      </c>
      <c r="C379" s="2" t="s">
        <v>373</v>
      </c>
      <c r="D379" s="8" t="s">
        <v>319</v>
      </c>
      <c r="E379" s="33" t="s">
        <v>364</v>
      </c>
      <c r="F379" s="12" t="s">
        <v>328</v>
      </c>
      <c r="G379" s="6">
        <v>3933</v>
      </c>
      <c r="H379" s="80">
        <f t="shared" si="15"/>
        <v>4129.6500000000005</v>
      </c>
      <c r="I379" s="80">
        <f t="shared" si="16"/>
        <v>4336.1325000000006</v>
      </c>
      <c r="J379" s="80">
        <f t="shared" si="19"/>
        <v>4683.0231000000013</v>
      </c>
      <c r="K379" s="109">
        <f t="shared" si="20"/>
        <v>5057.6649480000015</v>
      </c>
      <c r="L379" s="30">
        <f t="shared" si="21"/>
        <v>2923.3303399440006</v>
      </c>
      <c r="M379" s="11" t="s">
        <v>1169</v>
      </c>
    </row>
    <row r="380" spans="1:13" s="11" customFormat="1" x14ac:dyDescent="0.25">
      <c r="B380" s="10"/>
      <c r="C380" s="2"/>
      <c r="D380" s="8"/>
      <c r="E380" s="33"/>
      <c r="F380" s="12"/>
      <c r="G380" s="6"/>
      <c r="H380" s="80"/>
      <c r="I380" s="80"/>
      <c r="J380" s="80"/>
      <c r="K380" s="109"/>
      <c r="L380" s="30"/>
    </row>
    <row r="381" spans="1:13" x14ac:dyDescent="0.25">
      <c r="A381" s="11"/>
      <c r="B381" s="10" t="s">
        <v>342</v>
      </c>
      <c r="C381" s="2" t="s">
        <v>374</v>
      </c>
      <c r="D381" s="8" t="s">
        <v>319</v>
      </c>
      <c r="E381" s="33" t="s">
        <v>364</v>
      </c>
      <c r="F381" s="12" t="s">
        <v>329</v>
      </c>
      <c r="G381" s="6">
        <v>3775</v>
      </c>
      <c r="H381" s="80">
        <f t="shared" si="15"/>
        <v>3963.75</v>
      </c>
      <c r="I381" s="80">
        <f t="shared" si="16"/>
        <v>4161.9375</v>
      </c>
      <c r="J381" s="80">
        <f t="shared" si="19"/>
        <v>4494.8924999999999</v>
      </c>
      <c r="K381" s="109">
        <f t="shared" si="20"/>
        <v>4854.4839000000002</v>
      </c>
      <c r="L381" s="30">
        <f t="shared" si="21"/>
        <v>2805.8916942000001</v>
      </c>
      <c r="M381" s="11" t="s">
        <v>1169</v>
      </c>
    </row>
    <row r="382" spans="1:13" s="11" customFormat="1" x14ac:dyDescent="0.25">
      <c r="B382" s="10"/>
      <c r="C382" s="2"/>
      <c r="D382" s="8"/>
      <c r="E382" s="33"/>
      <c r="F382" s="12"/>
      <c r="G382" s="6"/>
      <c r="H382" s="80"/>
      <c r="I382" s="80"/>
      <c r="J382" s="80"/>
      <c r="K382" s="109"/>
      <c r="L382" s="30"/>
    </row>
    <row r="383" spans="1:13" x14ac:dyDescent="0.25">
      <c r="A383" s="11"/>
      <c r="B383" s="10" t="s">
        <v>343</v>
      </c>
      <c r="C383" s="2" t="s">
        <v>373</v>
      </c>
      <c r="D383" s="8" t="s">
        <v>320</v>
      </c>
      <c r="E383" s="33" t="s">
        <v>365</v>
      </c>
      <c r="F383" s="12" t="s">
        <v>328</v>
      </c>
      <c r="G383" s="6">
        <v>4212</v>
      </c>
      <c r="H383" s="80">
        <f t="shared" ref="H383:H469" si="22">G383*1.05</f>
        <v>4422.6000000000004</v>
      </c>
      <c r="I383" s="80">
        <f t="shared" ref="I383:I469" si="23">H383*1.05</f>
        <v>4643.7300000000005</v>
      </c>
      <c r="J383" s="80">
        <f t="shared" si="19"/>
        <v>5015.2284000000009</v>
      </c>
      <c r="K383" s="109">
        <f t="shared" si="20"/>
        <v>5416.4466720000009</v>
      </c>
      <c r="L383" s="30">
        <f t="shared" si="21"/>
        <v>3130.7061764160003</v>
      </c>
      <c r="M383" s="11" t="s">
        <v>1169</v>
      </c>
    </row>
    <row r="384" spans="1:13" s="11" customFormat="1" x14ac:dyDescent="0.25">
      <c r="B384" s="10"/>
      <c r="C384" s="2"/>
      <c r="D384" s="8"/>
      <c r="E384" s="33"/>
      <c r="F384" s="12"/>
      <c r="G384" s="6"/>
      <c r="H384" s="80"/>
      <c r="I384" s="80"/>
      <c r="J384" s="80"/>
      <c r="K384" s="109"/>
      <c r="L384" s="30"/>
    </row>
    <row r="385" spans="1:13" x14ac:dyDescent="0.25">
      <c r="A385" s="11"/>
      <c r="B385" s="10" t="s">
        <v>344</v>
      </c>
      <c r="C385" s="2" t="s">
        <v>374</v>
      </c>
      <c r="D385" s="8" t="s">
        <v>320</v>
      </c>
      <c r="E385" s="33" t="s">
        <v>365</v>
      </c>
      <c r="F385" s="12" t="s">
        <v>329</v>
      </c>
      <c r="G385" s="6">
        <v>4055</v>
      </c>
      <c r="H385" s="80">
        <f t="shared" si="22"/>
        <v>4257.75</v>
      </c>
      <c r="I385" s="80">
        <f t="shared" si="23"/>
        <v>4470.6374999999998</v>
      </c>
      <c r="J385" s="80">
        <f t="shared" si="19"/>
        <v>4828.2885000000006</v>
      </c>
      <c r="K385" s="109">
        <f t="shared" si="20"/>
        <v>5214.5515800000012</v>
      </c>
      <c r="L385" s="30">
        <f t="shared" si="21"/>
        <v>3014.0108132400005</v>
      </c>
      <c r="M385" s="11" t="s">
        <v>1169</v>
      </c>
    </row>
    <row r="386" spans="1:13" s="11" customFormat="1" x14ac:dyDescent="0.25">
      <c r="B386" s="10"/>
      <c r="C386" s="2"/>
      <c r="D386" s="8"/>
      <c r="E386" s="33"/>
      <c r="F386" s="12"/>
      <c r="G386" s="6"/>
      <c r="H386" s="80"/>
      <c r="I386" s="80"/>
      <c r="J386" s="80"/>
      <c r="K386" s="109"/>
      <c r="L386" s="30"/>
    </row>
    <row r="387" spans="1:13" x14ac:dyDescent="0.25">
      <c r="A387" s="11"/>
      <c r="B387" s="10" t="s">
        <v>345</v>
      </c>
      <c r="C387" s="2" t="s">
        <v>373</v>
      </c>
      <c r="D387" s="8" t="s">
        <v>321</v>
      </c>
      <c r="E387" s="33" t="s">
        <v>366</v>
      </c>
      <c r="F387" s="12" t="s">
        <v>328</v>
      </c>
      <c r="G387" s="6">
        <v>2829</v>
      </c>
      <c r="H387" s="80">
        <f t="shared" si="22"/>
        <v>2970.4500000000003</v>
      </c>
      <c r="I387" s="80">
        <f t="shared" si="23"/>
        <v>3118.9725000000003</v>
      </c>
      <c r="J387" s="80">
        <f t="shared" si="19"/>
        <v>3368.4903000000004</v>
      </c>
      <c r="K387" s="109">
        <f t="shared" si="20"/>
        <v>3637.9695240000005</v>
      </c>
      <c r="L387" s="30">
        <f t="shared" si="21"/>
        <v>2102.7463848720004</v>
      </c>
      <c r="M387" s="11" t="s">
        <v>1169</v>
      </c>
    </row>
    <row r="388" spans="1:13" s="11" customFormat="1" x14ac:dyDescent="0.25">
      <c r="B388" s="10"/>
      <c r="C388" s="2"/>
      <c r="D388" s="8"/>
      <c r="E388" s="33"/>
      <c r="F388" s="12"/>
      <c r="G388" s="6"/>
      <c r="H388" s="80"/>
      <c r="I388" s="80"/>
      <c r="J388" s="80"/>
      <c r="K388" s="109"/>
      <c r="L388" s="30"/>
    </row>
    <row r="389" spans="1:13" x14ac:dyDescent="0.25">
      <c r="A389" s="11"/>
      <c r="B389" s="10" t="s">
        <v>346</v>
      </c>
      <c r="C389" s="2" t="s">
        <v>374</v>
      </c>
      <c r="D389" s="8" t="s">
        <v>321</v>
      </c>
      <c r="E389" s="33" t="s">
        <v>366</v>
      </c>
      <c r="F389" s="12" t="s">
        <v>329</v>
      </c>
      <c r="G389" s="6">
        <v>2755</v>
      </c>
      <c r="H389" s="80">
        <f t="shared" si="22"/>
        <v>2892.75</v>
      </c>
      <c r="I389" s="80">
        <f t="shared" si="23"/>
        <v>3037.3875000000003</v>
      </c>
      <c r="J389" s="80">
        <f t="shared" ref="J388:J451" si="24">I389*1.08</f>
        <v>3280.3785000000007</v>
      </c>
      <c r="K389" s="109">
        <f t="shared" ref="K388:K451" si="25">J389*1.08</f>
        <v>3542.8087800000012</v>
      </c>
      <c r="L389" s="30">
        <f t="shared" si="21"/>
        <v>2047.7434748400005</v>
      </c>
      <c r="M389" s="11" t="s">
        <v>1169</v>
      </c>
    </row>
    <row r="390" spans="1:13" s="11" customFormat="1" x14ac:dyDescent="0.25">
      <c r="B390" s="10"/>
      <c r="C390" s="2"/>
      <c r="D390" s="8"/>
      <c r="E390" s="33"/>
      <c r="F390" s="12"/>
      <c r="G390" s="6"/>
      <c r="H390" s="80"/>
      <c r="I390" s="80"/>
      <c r="J390" s="80"/>
      <c r="K390" s="109"/>
      <c r="L390" s="30"/>
    </row>
    <row r="391" spans="1:13" x14ac:dyDescent="0.25">
      <c r="A391" s="11"/>
      <c r="B391" s="10" t="s">
        <v>347</v>
      </c>
      <c r="C391" s="2" t="s">
        <v>373</v>
      </c>
      <c r="D391" s="8" t="s">
        <v>322</v>
      </c>
      <c r="E391" s="33" t="s">
        <v>367</v>
      </c>
      <c r="F391" s="12" t="s">
        <v>328</v>
      </c>
      <c r="G391" s="6">
        <v>2998</v>
      </c>
      <c r="H391" s="80">
        <f t="shared" si="22"/>
        <v>3147.9</v>
      </c>
      <c r="I391" s="80">
        <f t="shared" si="23"/>
        <v>3305.2950000000001</v>
      </c>
      <c r="J391" s="80">
        <f t="shared" si="24"/>
        <v>3569.7186000000002</v>
      </c>
      <c r="K391" s="109">
        <f t="shared" si="25"/>
        <v>3855.2960880000005</v>
      </c>
      <c r="L391" s="30">
        <f t="shared" si="21"/>
        <v>2228.3611388640002</v>
      </c>
      <c r="M391" s="11" t="s">
        <v>1169</v>
      </c>
    </row>
    <row r="392" spans="1:13" s="11" customFormat="1" x14ac:dyDescent="0.25">
      <c r="B392" s="10"/>
      <c r="C392" s="2"/>
      <c r="D392" s="8"/>
      <c r="E392" s="33"/>
      <c r="F392" s="12"/>
      <c r="G392" s="6"/>
      <c r="H392" s="80"/>
      <c r="I392" s="80"/>
      <c r="J392" s="80"/>
      <c r="K392" s="109"/>
      <c r="L392" s="30"/>
    </row>
    <row r="393" spans="1:13" x14ac:dyDescent="0.25">
      <c r="A393" s="11"/>
      <c r="B393" s="10" t="s">
        <v>348</v>
      </c>
      <c r="C393" s="2" t="s">
        <v>374</v>
      </c>
      <c r="D393" s="8" t="s">
        <v>322</v>
      </c>
      <c r="E393" s="33" t="s">
        <v>367</v>
      </c>
      <c r="F393" s="12" t="s">
        <v>329</v>
      </c>
      <c r="G393" s="6">
        <v>2924</v>
      </c>
      <c r="H393" s="80">
        <f t="shared" si="22"/>
        <v>3070.2000000000003</v>
      </c>
      <c r="I393" s="80">
        <f t="shared" si="23"/>
        <v>3223.7100000000005</v>
      </c>
      <c r="J393" s="80">
        <f t="shared" si="24"/>
        <v>3481.6068000000009</v>
      </c>
      <c r="K393" s="109">
        <f t="shared" si="25"/>
        <v>3760.1353440000012</v>
      </c>
      <c r="L393" s="30">
        <f t="shared" si="21"/>
        <v>2173.3582288320003</v>
      </c>
      <c r="M393" s="11" t="s">
        <v>1169</v>
      </c>
    </row>
    <row r="394" spans="1:13" s="11" customFormat="1" x14ac:dyDescent="0.25">
      <c r="B394" s="10"/>
      <c r="C394" s="2"/>
      <c r="D394" s="8"/>
      <c r="E394" s="33"/>
      <c r="F394" s="12"/>
      <c r="G394" s="6"/>
      <c r="H394" s="80"/>
      <c r="I394" s="80"/>
      <c r="J394" s="80"/>
      <c r="K394" s="109"/>
      <c r="L394" s="30"/>
    </row>
    <row r="395" spans="1:13" x14ac:dyDescent="0.25">
      <c r="A395" s="11"/>
      <c r="B395" s="10" t="s">
        <v>349</v>
      </c>
      <c r="C395" s="2" t="s">
        <v>373</v>
      </c>
      <c r="D395" s="8" t="s">
        <v>323</v>
      </c>
      <c r="E395" s="33" t="s">
        <v>368</v>
      </c>
      <c r="F395" s="12" t="s">
        <v>328</v>
      </c>
      <c r="G395" s="6">
        <v>3091</v>
      </c>
      <c r="H395" s="80">
        <f t="shared" si="22"/>
        <v>3245.55</v>
      </c>
      <c r="I395" s="80">
        <f t="shared" si="23"/>
        <v>3407.8275000000003</v>
      </c>
      <c r="J395" s="80">
        <f t="shared" si="24"/>
        <v>3680.4537000000005</v>
      </c>
      <c r="K395" s="109">
        <f t="shared" si="25"/>
        <v>3974.8899960000008</v>
      </c>
      <c r="L395" s="30">
        <f t="shared" si="21"/>
        <v>2297.4864176880001</v>
      </c>
      <c r="M395" s="11" t="s">
        <v>1169</v>
      </c>
    </row>
    <row r="396" spans="1:13" s="11" customFormat="1" x14ac:dyDescent="0.25">
      <c r="B396" s="10"/>
      <c r="C396" s="2"/>
      <c r="D396" s="8"/>
      <c r="E396" s="33"/>
      <c r="F396" s="12"/>
      <c r="G396" s="6"/>
      <c r="H396" s="80"/>
      <c r="I396" s="80"/>
      <c r="J396" s="80"/>
      <c r="K396" s="109"/>
      <c r="L396" s="30"/>
    </row>
    <row r="397" spans="1:13" x14ac:dyDescent="0.25">
      <c r="A397" s="11"/>
      <c r="B397" s="10" t="s">
        <v>350</v>
      </c>
      <c r="C397" s="2" t="s">
        <v>374</v>
      </c>
      <c r="D397" s="8" t="s">
        <v>323</v>
      </c>
      <c r="E397" s="33" t="s">
        <v>368</v>
      </c>
      <c r="F397" s="12" t="s">
        <v>329</v>
      </c>
      <c r="G397" s="6">
        <v>2934</v>
      </c>
      <c r="H397" s="80">
        <f t="shared" si="22"/>
        <v>3080.7000000000003</v>
      </c>
      <c r="I397" s="80">
        <f t="shared" si="23"/>
        <v>3234.7350000000006</v>
      </c>
      <c r="J397" s="80">
        <f t="shared" si="24"/>
        <v>3493.5138000000011</v>
      </c>
      <c r="K397" s="109">
        <f t="shared" si="25"/>
        <v>3772.9949040000015</v>
      </c>
      <c r="L397" s="30">
        <f t="shared" si="21"/>
        <v>2180.7910545120008</v>
      </c>
      <c r="M397" s="11" t="s">
        <v>1169</v>
      </c>
    </row>
    <row r="398" spans="1:13" s="11" customFormat="1" x14ac:dyDescent="0.25">
      <c r="B398" s="10"/>
      <c r="C398" s="2"/>
      <c r="D398" s="8"/>
      <c r="E398" s="33"/>
      <c r="F398" s="12"/>
      <c r="G398" s="6"/>
      <c r="H398" s="80"/>
      <c r="I398" s="80"/>
      <c r="J398" s="80"/>
      <c r="K398" s="109"/>
      <c r="L398" s="30"/>
    </row>
    <row r="399" spans="1:13" x14ac:dyDescent="0.25">
      <c r="A399" s="11"/>
      <c r="B399" s="10" t="s">
        <v>351</v>
      </c>
      <c r="C399" s="2" t="s">
        <v>373</v>
      </c>
      <c r="D399" s="8" t="s">
        <v>324</v>
      </c>
      <c r="E399" s="33" t="s">
        <v>369</v>
      </c>
      <c r="F399" s="12" t="s">
        <v>328</v>
      </c>
      <c r="G399" s="6">
        <v>3293</v>
      </c>
      <c r="H399" s="80">
        <f t="shared" si="22"/>
        <v>3457.65</v>
      </c>
      <c r="I399" s="80">
        <f t="shared" si="23"/>
        <v>3630.5325000000003</v>
      </c>
      <c r="J399" s="80">
        <f t="shared" si="24"/>
        <v>3920.9751000000006</v>
      </c>
      <c r="K399" s="109">
        <f t="shared" si="25"/>
        <v>4234.6531080000013</v>
      </c>
      <c r="L399" s="30">
        <f t="shared" si="21"/>
        <v>2447.6294964240005</v>
      </c>
      <c r="M399" s="11" t="s">
        <v>1169</v>
      </c>
    </row>
    <row r="400" spans="1:13" s="11" customFormat="1" x14ac:dyDescent="0.25">
      <c r="B400" s="10"/>
      <c r="C400" s="2"/>
      <c r="D400" s="8"/>
      <c r="E400" s="33"/>
      <c r="F400" s="12"/>
      <c r="G400" s="6"/>
      <c r="H400" s="80"/>
      <c r="I400" s="80"/>
      <c r="J400" s="80"/>
      <c r="K400" s="109"/>
      <c r="L400" s="30"/>
    </row>
    <row r="401" spans="1:13" x14ac:dyDescent="0.25">
      <c r="A401" s="11"/>
      <c r="B401" s="10" t="s">
        <v>352</v>
      </c>
      <c r="C401" s="2" t="s">
        <v>374</v>
      </c>
      <c r="D401" s="8" t="s">
        <v>324</v>
      </c>
      <c r="E401" s="33" t="s">
        <v>369</v>
      </c>
      <c r="F401" s="12" t="s">
        <v>329</v>
      </c>
      <c r="G401" s="6">
        <v>3041</v>
      </c>
      <c r="H401" s="80">
        <f t="shared" si="22"/>
        <v>3193.05</v>
      </c>
      <c r="I401" s="80">
        <f t="shared" si="23"/>
        <v>3352.7025000000003</v>
      </c>
      <c r="J401" s="80">
        <f t="shared" si="24"/>
        <v>3620.9187000000006</v>
      </c>
      <c r="K401" s="109">
        <f t="shared" si="25"/>
        <v>3910.592196000001</v>
      </c>
      <c r="L401" s="30">
        <f t="shared" si="21"/>
        <v>2260.3222892880003</v>
      </c>
      <c r="M401" s="11" t="s">
        <v>1169</v>
      </c>
    </row>
    <row r="402" spans="1:13" s="11" customFormat="1" x14ac:dyDescent="0.25">
      <c r="B402" s="10"/>
      <c r="C402" s="2"/>
      <c r="D402" s="8"/>
      <c r="E402" s="33"/>
      <c r="F402" s="12"/>
      <c r="G402" s="6"/>
      <c r="H402" s="80"/>
      <c r="I402" s="80"/>
      <c r="J402" s="80"/>
      <c r="K402" s="109"/>
      <c r="L402" s="30"/>
    </row>
    <row r="403" spans="1:13" x14ac:dyDescent="0.25">
      <c r="A403" s="11"/>
      <c r="B403" s="10" t="s">
        <v>353</v>
      </c>
      <c r="C403" s="2" t="s">
        <v>373</v>
      </c>
      <c r="D403" s="8" t="s">
        <v>325</v>
      </c>
      <c r="E403" s="33" t="s">
        <v>370</v>
      </c>
      <c r="F403" s="12" t="s">
        <v>328</v>
      </c>
      <c r="G403" s="6">
        <v>2711</v>
      </c>
      <c r="H403" s="80">
        <f t="shared" si="22"/>
        <v>2846.55</v>
      </c>
      <c r="I403" s="80">
        <f t="shared" si="23"/>
        <v>2988.8775000000005</v>
      </c>
      <c r="J403" s="80">
        <f t="shared" si="24"/>
        <v>3227.9877000000006</v>
      </c>
      <c r="K403" s="109">
        <f t="shared" si="25"/>
        <v>3486.226716000001</v>
      </c>
      <c r="L403" s="30">
        <f t="shared" si="21"/>
        <v>2015.0390418480004</v>
      </c>
      <c r="M403" s="11" t="s">
        <v>1169</v>
      </c>
    </row>
    <row r="404" spans="1:13" s="11" customFormat="1" x14ac:dyDescent="0.25">
      <c r="B404" s="10"/>
      <c r="C404" s="2"/>
      <c r="D404" s="8"/>
      <c r="E404" s="33"/>
      <c r="F404" s="12"/>
      <c r="G404" s="6"/>
      <c r="H404" s="80"/>
      <c r="I404" s="80"/>
      <c r="J404" s="80"/>
      <c r="K404" s="109"/>
      <c r="L404" s="30"/>
    </row>
    <row r="405" spans="1:13" x14ac:dyDescent="0.25">
      <c r="A405" s="11"/>
      <c r="B405" s="10" t="s">
        <v>354</v>
      </c>
      <c r="C405" s="2" t="s">
        <v>374</v>
      </c>
      <c r="D405" s="8" t="s">
        <v>325</v>
      </c>
      <c r="E405" s="33" t="s">
        <v>370</v>
      </c>
      <c r="F405" s="12" t="s">
        <v>329</v>
      </c>
      <c r="G405" s="6">
        <v>3711</v>
      </c>
      <c r="H405" s="80">
        <f t="shared" si="22"/>
        <v>3896.55</v>
      </c>
      <c r="I405" s="80">
        <f t="shared" si="23"/>
        <v>4091.3775000000005</v>
      </c>
      <c r="J405" s="80">
        <f t="shared" si="24"/>
        <v>4418.6877000000004</v>
      </c>
      <c r="K405" s="109">
        <f t="shared" si="25"/>
        <v>4772.1827160000012</v>
      </c>
      <c r="L405" s="30">
        <f t="shared" si="21"/>
        <v>2758.3216098480007</v>
      </c>
      <c r="M405" s="11" t="s">
        <v>1169</v>
      </c>
    </row>
    <row r="406" spans="1:13" s="11" customFormat="1" x14ac:dyDescent="0.25">
      <c r="B406" s="10"/>
      <c r="C406" s="2"/>
      <c r="D406" s="8"/>
      <c r="E406" s="33"/>
      <c r="F406" s="12"/>
      <c r="G406" s="6"/>
      <c r="H406" s="80"/>
      <c r="I406" s="80"/>
      <c r="J406" s="80"/>
      <c r="K406" s="109"/>
      <c r="L406" s="30"/>
    </row>
    <row r="407" spans="1:13" x14ac:dyDescent="0.25">
      <c r="A407" s="11"/>
      <c r="B407" s="10" t="s">
        <v>355</v>
      </c>
      <c r="C407" s="2" t="s">
        <v>373</v>
      </c>
      <c r="D407" s="8" t="s">
        <v>326</v>
      </c>
      <c r="E407" s="33" t="s">
        <v>371</v>
      </c>
      <c r="F407" s="12" t="s">
        <v>328</v>
      </c>
      <c r="G407" s="6">
        <v>4053</v>
      </c>
      <c r="H407" s="80">
        <f t="shared" si="22"/>
        <v>4255.6500000000005</v>
      </c>
      <c r="I407" s="80">
        <f t="shared" si="23"/>
        <v>4468.4325000000008</v>
      </c>
      <c r="J407" s="80">
        <f t="shared" si="24"/>
        <v>4825.9071000000013</v>
      </c>
      <c r="K407" s="109">
        <f t="shared" si="25"/>
        <v>5211.9796680000018</v>
      </c>
      <c r="L407" s="30">
        <f t="shared" si="21"/>
        <v>3012.5242481040009</v>
      </c>
      <c r="M407" s="11" t="s">
        <v>1169</v>
      </c>
    </row>
    <row r="408" spans="1:13" s="11" customFormat="1" x14ac:dyDescent="0.25">
      <c r="B408" s="10"/>
      <c r="C408" s="2"/>
      <c r="D408" s="8"/>
      <c r="E408" s="33"/>
      <c r="F408" s="12"/>
      <c r="G408" s="6"/>
      <c r="H408" s="80"/>
      <c r="I408" s="80"/>
      <c r="J408" s="80"/>
      <c r="K408" s="109"/>
      <c r="L408" s="30"/>
    </row>
    <row r="409" spans="1:13" x14ac:dyDescent="0.25">
      <c r="A409" s="11"/>
      <c r="B409" s="10" t="s">
        <v>356</v>
      </c>
      <c r="C409" s="2" t="s">
        <v>374</v>
      </c>
      <c r="D409" s="8" t="s">
        <v>326</v>
      </c>
      <c r="E409" s="33" t="s">
        <v>371</v>
      </c>
      <c r="F409" s="12" t="s">
        <v>329</v>
      </c>
      <c r="G409" s="6">
        <v>3896</v>
      </c>
      <c r="H409" s="80">
        <f t="shared" si="22"/>
        <v>4090.8</v>
      </c>
      <c r="I409" s="80">
        <f t="shared" si="23"/>
        <v>4295.34</v>
      </c>
      <c r="J409" s="80">
        <f t="shared" si="24"/>
        <v>4638.9672</v>
      </c>
      <c r="K409" s="109">
        <f t="shared" si="25"/>
        <v>5010.0845760000002</v>
      </c>
      <c r="L409" s="30">
        <f t="shared" si="21"/>
        <v>2895.8288849279998</v>
      </c>
      <c r="M409" s="11" t="s">
        <v>1169</v>
      </c>
    </row>
    <row r="410" spans="1:13" s="11" customFormat="1" x14ac:dyDescent="0.25">
      <c r="B410" s="10"/>
      <c r="C410" s="2"/>
      <c r="D410" s="8"/>
      <c r="E410" s="33"/>
      <c r="F410" s="12"/>
      <c r="G410" s="6"/>
      <c r="H410" s="80"/>
      <c r="I410" s="80"/>
      <c r="J410" s="80"/>
      <c r="K410" s="109"/>
      <c r="L410" s="30"/>
    </row>
    <row r="411" spans="1:13" x14ac:dyDescent="0.25">
      <c r="A411" s="11"/>
      <c r="B411" s="10" t="s">
        <v>357</v>
      </c>
      <c r="C411" s="2" t="s">
        <v>373</v>
      </c>
      <c r="D411" s="8" t="s">
        <v>327</v>
      </c>
      <c r="E411" s="33" t="s">
        <v>372</v>
      </c>
      <c r="F411" s="12" t="s">
        <v>328</v>
      </c>
      <c r="G411" s="6">
        <v>4343</v>
      </c>
      <c r="H411" s="80">
        <f t="shared" si="22"/>
        <v>4560.1500000000005</v>
      </c>
      <c r="I411" s="80">
        <f t="shared" si="23"/>
        <v>4788.1575000000012</v>
      </c>
      <c r="J411" s="80">
        <f t="shared" si="24"/>
        <v>5171.2101000000011</v>
      </c>
      <c r="K411" s="109">
        <f t="shared" si="25"/>
        <v>5584.9069080000017</v>
      </c>
      <c r="L411" s="30">
        <f t="shared" si="21"/>
        <v>3228.0761928240008</v>
      </c>
      <c r="M411" s="11" t="s">
        <v>1169</v>
      </c>
    </row>
    <row r="412" spans="1:13" s="11" customFormat="1" x14ac:dyDescent="0.25">
      <c r="B412" s="10"/>
      <c r="C412" s="2"/>
      <c r="D412" s="8"/>
      <c r="E412" s="33"/>
      <c r="F412" s="12"/>
      <c r="G412" s="6"/>
      <c r="H412" s="80"/>
      <c r="I412" s="80"/>
      <c r="J412" s="80"/>
      <c r="K412" s="109"/>
      <c r="L412" s="30"/>
    </row>
    <row r="413" spans="1:13" x14ac:dyDescent="0.25">
      <c r="A413" s="11"/>
      <c r="B413" s="10" t="s">
        <v>358</v>
      </c>
      <c r="C413" s="2" t="s">
        <v>374</v>
      </c>
      <c r="D413" s="8" t="s">
        <v>327</v>
      </c>
      <c r="E413" s="33" t="s">
        <v>372</v>
      </c>
      <c r="F413" s="12" t="s">
        <v>329</v>
      </c>
      <c r="G413" s="6">
        <v>4187</v>
      </c>
      <c r="H413" s="80">
        <f t="shared" si="22"/>
        <v>4396.3500000000004</v>
      </c>
      <c r="I413" s="80">
        <f t="shared" si="23"/>
        <v>4616.1675000000005</v>
      </c>
      <c r="J413" s="80">
        <f t="shared" si="24"/>
        <v>4985.4609000000009</v>
      </c>
      <c r="K413" s="109">
        <f t="shared" si="25"/>
        <v>5384.2977720000017</v>
      </c>
      <c r="L413" s="30">
        <f t="shared" si="21"/>
        <v>3112.1241122160009</v>
      </c>
      <c r="M413" s="11" t="s">
        <v>1169</v>
      </c>
    </row>
    <row r="414" spans="1:13" s="46" customFormat="1" x14ac:dyDescent="0.25">
      <c r="A414" s="46" t="s">
        <v>1204</v>
      </c>
      <c r="B414" s="71" t="s">
        <v>1201</v>
      </c>
      <c r="C414" s="47"/>
      <c r="D414" s="47"/>
      <c r="E414" s="47"/>
      <c r="F414" s="47"/>
      <c r="G414" s="47"/>
      <c r="H414" s="81"/>
      <c r="I414" s="81"/>
      <c r="J414" s="81"/>
      <c r="K414" s="110"/>
      <c r="L414" s="50"/>
    </row>
    <row r="415" spans="1:13" x14ac:dyDescent="0.25">
      <c r="A415" s="11"/>
      <c r="B415" s="10" t="s">
        <v>375</v>
      </c>
      <c r="C415" s="2" t="s">
        <v>417</v>
      </c>
      <c r="D415" s="8" t="s">
        <v>314</v>
      </c>
      <c r="E415" s="33" t="s">
        <v>403</v>
      </c>
      <c r="F415" s="12" t="s">
        <v>419</v>
      </c>
      <c r="G415" s="6">
        <v>2208</v>
      </c>
      <c r="H415" s="80">
        <f t="shared" si="22"/>
        <v>2318.4</v>
      </c>
      <c r="I415" s="80">
        <f t="shared" si="23"/>
        <v>2434.3200000000002</v>
      </c>
      <c r="J415" s="80">
        <f t="shared" si="24"/>
        <v>2629.0656000000004</v>
      </c>
      <c r="K415" s="109">
        <f t="shared" si="25"/>
        <v>2839.3908480000005</v>
      </c>
      <c r="L415" s="30">
        <f t="shared" si="21"/>
        <v>1641.1679101440002</v>
      </c>
      <c r="M415" s="11" t="s">
        <v>1169</v>
      </c>
    </row>
    <row r="416" spans="1:13" s="11" customFormat="1" x14ac:dyDescent="0.25">
      <c r="B416" s="10"/>
      <c r="C416" s="2"/>
      <c r="D416" s="8"/>
      <c r="E416" s="33"/>
      <c r="F416" s="12"/>
      <c r="G416" s="6"/>
      <c r="H416" s="80"/>
      <c r="I416" s="80"/>
      <c r="J416" s="80"/>
      <c r="K416" s="109"/>
      <c r="L416" s="30"/>
    </row>
    <row r="417" spans="1:13" x14ac:dyDescent="0.25">
      <c r="A417" s="11"/>
      <c r="B417" s="10" t="s">
        <v>376</v>
      </c>
      <c r="C417" s="2" t="s">
        <v>418</v>
      </c>
      <c r="D417" s="8" t="s">
        <v>314</v>
      </c>
      <c r="E417" s="33" t="s">
        <v>403</v>
      </c>
      <c r="F417" s="12" t="s">
        <v>420</v>
      </c>
      <c r="G417" s="6">
        <v>2153</v>
      </c>
      <c r="H417" s="80">
        <f t="shared" si="22"/>
        <v>2260.65</v>
      </c>
      <c r="I417" s="80">
        <f t="shared" si="23"/>
        <v>2373.6825000000003</v>
      </c>
      <c r="J417" s="80">
        <f t="shared" si="24"/>
        <v>2563.5771000000004</v>
      </c>
      <c r="K417" s="109">
        <f t="shared" si="25"/>
        <v>2768.6632680000007</v>
      </c>
      <c r="L417" s="30">
        <f t="shared" si="21"/>
        <v>1600.2873689040002</v>
      </c>
      <c r="M417" s="11" t="s">
        <v>1169</v>
      </c>
    </row>
    <row r="418" spans="1:13" s="11" customFormat="1" x14ac:dyDescent="0.25">
      <c r="B418" s="10"/>
      <c r="C418" s="2"/>
      <c r="D418" s="8"/>
      <c r="E418" s="33"/>
      <c r="F418" s="12"/>
      <c r="G418" s="6"/>
      <c r="H418" s="80"/>
      <c r="I418" s="80"/>
      <c r="J418" s="80"/>
      <c r="K418" s="109"/>
      <c r="L418" s="30"/>
    </row>
    <row r="419" spans="1:13" x14ac:dyDescent="0.25">
      <c r="A419" s="11"/>
      <c r="B419" s="10" t="s">
        <v>377</v>
      </c>
      <c r="C419" s="2" t="s">
        <v>417</v>
      </c>
      <c r="D419" s="8" t="s">
        <v>315</v>
      </c>
      <c r="E419" s="33" t="s">
        <v>404</v>
      </c>
      <c r="F419" s="12" t="s">
        <v>419</v>
      </c>
      <c r="G419" s="6">
        <v>2449</v>
      </c>
      <c r="H419" s="80">
        <f t="shared" si="22"/>
        <v>2571.4500000000003</v>
      </c>
      <c r="I419" s="80">
        <f t="shared" si="23"/>
        <v>2700.0225000000005</v>
      </c>
      <c r="J419" s="80">
        <f t="shared" si="24"/>
        <v>2916.0243000000009</v>
      </c>
      <c r="K419" s="109">
        <f t="shared" si="25"/>
        <v>3149.3062440000012</v>
      </c>
      <c r="L419" s="30">
        <f t="shared" si="21"/>
        <v>1820.2990090320006</v>
      </c>
      <c r="M419" s="11" t="s">
        <v>1169</v>
      </c>
    </row>
    <row r="420" spans="1:13" s="11" customFormat="1" x14ac:dyDescent="0.25">
      <c r="B420" s="10"/>
      <c r="C420" s="2"/>
      <c r="D420" s="8"/>
      <c r="E420" s="33"/>
      <c r="F420" s="12"/>
      <c r="G420" s="6"/>
      <c r="H420" s="80"/>
      <c r="I420" s="80"/>
      <c r="J420" s="80"/>
      <c r="K420" s="109"/>
      <c r="L420" s="30"/>
    </row>
    <row r="421" spans="1:13" x14ac:dyDescent="0.25">
      <c r="A421" s="11"/>
      <c r="B421" s="10" t="s">
        <v>378</v>
      </c>
      <c r="C421" s="2" t="s">
        <v>418</v>
      </c>
      <c r="D421" s="8" t="s">
        <v>315</v>
      </c>
      <c r="E421" s="33" t="s">
        <v>404</v>
      </c>
      <c r="F421" s="12" t="s">
        <v>420</v>
      </c>
      <c r="G421" s="6">
        <v>2393</v>
      </c>
      <c r="H421" s="80">
        <f t="shared" si="22"/>
        <v>2512.65</v>
      </c>
      <c r="I421" s="80">
        <f t="shared" si="23"/>
        <v>2638.2825000000003</v>
      </c>
      <c r="J421" s="80">
        <f t="shared" si="24"/>
        <v>2849.3451000000005</v>
      </c>
      <c r="K421" s="109">
        <f t="shared" si="25"/>
        <v>3077.2927080000009</v>
      </c>
      <c r="L421" s="30">
        <f t="shared" si="21"/>
        <v>1778.6751852240004</v>
      </c>
      <c r="M421" s="11" t="s">
        <v>1169</v>
      </c>
    </row>
    <row r="422" spans="1:13" s="11" customFormat="1" x14ac:dyDescent="0.25">
      <c r="B422" s="10"/>
      <c r="C422" s="2"/>
      <c r="D422" s="8"/>
      <c r="E422" s="33"/>
      <c r="F422" s="12"/>
      <c r="G422" s="6"/>
      <c r="H422" s="80"/>
      <c r="I422" s="80"/>
      <c r="J422" s="80"/>
      <c r="K422" s="109"/>
      <c r="L422" s="30"/>
    </row>
    <row r="423" spans="1:13" x14ac:dyDescent="0.25">
      <c r="A423" s="11"/>
      <c r="B423" s="10" t="s">
        <v>379</v>
      </c>
      <c r="C423" s="2" t="s">
        <v>417</v>
      </c>
      <c r="D423" s="8" t="s">
        <v>316</v>
      </c>
      <c r="E423" s="33" t="s">
        <v>405</v>
      </c>
      <c r="F423" s="12" t="s">
        <v>419</v>
      </c>
      <c r="G423" s="6">
        <v>2517</v>
      </c>
      <c r="H423" s="80">
        <f t="shared" si="22"/>
        <v>2642.85</v>
      </c>
      <c r="I423" s="80">
        <f t="shared" si="23"/>
        <v>2774.9924999999998</v>
      </c>
      <c r="J423" s="80">
        <f t="shared" si="24"/>
        <v>2996.9919</v>
      </c>
      <c r="K423" s="109">
        <f t="shared" si="25"/>
        <v>3236.751252</v>
      </c>
      <c r="L423" s="30">
        <f t="shared" si="21"/>
        <v>1870.842223656</v>
      </c>
      <c r="M423" s="11" t="s">
        <v>1169</v>
      </c>
    </row>
    <row r="424" spans="1:13" s="11" customFormat="1" x14ac:dyDescent="0.25">
      <c r="B424" s="10"/>
      <c r="C424" s="2"/>
      <c r="D424" s="8"/>
      <c r="E424" s="33"/>
      <c r="F424" s="12"/>
      <c r="G424" s="6"/>
      <c r="H424" s="80"/>
      <c r="I424" s="80"/>
      <c r="J424" s="80"/>
      <c r="K424" s="109"/>
      <c r="L424" s="30"/>
    </row>
    <row r="425" spans="1:13" x14ac:dyDescent="0.25">
      <c r="A425" s="11"/>
      <c r="B425" s="10" t="s">
        <v>380</v>
      </c>
      <c r="C425" s="2" t="s">
        <v>418</v>
      </c>
      <c r="D425" s="8" t="s">
        <v>316</v>
      </c>
      <c r="E425" s="33" t="s">
        <v>405</v>
      </c>
      <c r="F425" s="12" t="s">
        <v>420</v>
      </c>
      <c r="G425" s="6">
        <v>2398</v>
      </c>
      <c r="H425" s="80">
        <f t="shared" si="22"/>
        <v>2517.9</v>
      </c>
      <c r="I425" s="80">
        <f t="shared" si="23"/>
        <v>2643.7950000000001</v>
      </c>
      <c r="J425" s="80">
        <f t="shared" si="24"/>
        <v>2855.2986000000001</v>
      </c>
      <c r="K425" s="109">
        <f t="shared" si="25"/>
        <v>3083.7224880000003</v>
      </c>
      <c r="L425" s="30">
        <f t="shared" si="21"/>
        <v>1782.3915980640002</v>
      </c>
      <c r="M425" s="11" t="s">
        <v>1169</v>
      </c>
    </row>
    <row r="426" spans="1:13" s="11" customFormat="1" x14ac:dyDescent="0.25">
      <c r="B426" s="10"/>
      <c r="C426" s="2"/>
      <c r="D426" s="8"/>
      <c r="E426" s="33"/>
      <c r="F426" s="12"/>
      <c r="G426" s="6"/>
      <c r="H426" s="80"/>
      <c r="I426" s="80"/>
      <c r="J426" s="80"/>
      <c r="K426" s="109"/>
      <c r="L426" s="30"/>
    </row>
    <row r="427" spans="1:13" x14ac:dyDescent="0.25">
      <c r="A427" s="11"/>
      <c r="B427" s="10" t="s">
        <v>381</v>
      </c>
      <c r="C427" s="2" t="s">
        <v>417</v>
      </c>
      <c r="D427" s="8" t="s">
        <v>317</v>
      </c>
      <c r="E427" s="33" t="s">
        <v>406</v>
      </c>
      <c r="F427" s="12" t="s">
        <v>419</v>
      </c>
      <c r="G427" s="6">
        <v>2587</v>
      </c>
      <c r="H427" s="80">
        <f t="shared" si="22"/>
        <v>2716.35</v>
      </c>
      <c r="I427" s="80">
        <f t="shared" si="23"/>
        <v>2852.1675</v>
      </c>
      <c r="J427" s="80">
        <f t="shared" si="24"/>
        <v>3080.3409000000001</v>
      </c>
      <c r="K427" s="109">
        <f t="shared" si="25"/>
        <v>3326.7681720000005</v>
      </c>
      <c r="L427" s="30">
        <f t="shared" si="21"/>
        <v>1922.8720034160001</v>
      </c>
      <c r="M427" s="11" t="s">
        <v>1169</v>
      </c>
    </row>
    <row r="428" spans="1:13" s="11" customFormat="1" x14ac:dyDescent="0.25">
      <c r="B428" s="10"/>
      <c r="C428" s="2"/>
      <c r="D428" s="8"/>
      <c r="E428" s="33"/>
      <c r="F428" s="12"/>
      <c r="G428" s="6"/>
      <c r="H428" s="80"/>
      <c r="I428" s="80"/>
      <c r="J428" s="80"/>
      <c r="K428" s="109"/>
      <c r="L428" s="30"/>
    </row>
    <row r="429" spans="1:13" x14ac:dyDescent="0.25">
      <c r="A429" s="11"/>
      <c r="B429" s="10" t="s">
        <v>382</v>
      </c>
      <c r="C429" s="2" t="s">
        <v>418</v>
      </c>
      <c r="D429" s="8" t="s">
        <v>317</v>
      </c>
      <c r="E429" s="33" t="s">
        <v>406</v>
      </c>
      <c r="F429" s="12" t="s">
        <v>420</v>
      </c>
      <c r="G429" s="6">
        <v>2333</v>
      </c>
      <c r="H429" s="80">
        <f t="shared" si="22"/>
        <v>2449.65</v>
      </c>
      <c r="I429" s="80">
        <f t="shared" si="23"/>
        <v>2572.1325000000002</v>
      </c>
      <c r="J429" s="80">
        <f t="shared" si="24"/>
        <v>2777.9031000000004</v>
      </c>
      <c r="K429" s="109">
        <f t="shared" si="25"/>
        <v>3000.1353480000007</v>
      </c>
      <c r="L429" s="30">
        <f t="shared" si="21"/>
        <v>1734.0782311440003</v>
      </c>
      <c r="M429" s="11" t="s">
        <v>1169</v>
      </c>
    </row>
    <row r="430" spans="1:13" s="11" customFormat="1" x14ac:dyDescent="0.25">
      <c r="B430" s="10"/>
      <c r="C430" s="2"/>
      <c r="D430" s="8"/>
      <c r="E430" s="33"/>
      <c r="F430" s="12"/>
      <c r="G430" s="6"/>
      <c r="H430" s="80"/>
      <c r="I430" s="80"/>
      <c r="J430" s="80"/>
      <c r="K430" s="109"/>
      <c r="L430" s="30"/>
    </row>
    <row r="431" spans="1:13" x14ac:dyDescent="0.25">
      <c r="A431" s="11"/>
      <c r="B431" s="10" t="s">
        <v>383</v>
      </c>
      <c r="C431" s="2" t="s">
        <v>417</v>
      </c>
      <c r="D431" s="8" t="s">
        <v>318</v>
      </c>
      <c r="E431" s="33" t="s">
        <v>407</v>
      </c>
      <c r="F431" s="12" t="s">
        <v>419</v>
      </c>
      <c r="G431" s="6">
        <v>3011</v>
      </c>
      <c r="H431" s="80">
        <f t="shared" si="22"/>
        <v>3161.55</v>
      </c>
      <c r="I431" s="80">
        <f t="shared" si="23"/>
        <v>3319.6275000000005</v>
      </c>
      <c r="J431" s="80">
        <f t="shared" si="24"/>
        <v>3585.1977000000006</v>
      </c>
      <c r="K431" s="109">
        <f t="shared" si="25"/>
        <v>3872.0135160000009</v>
      </c>
      <c r="L431" s="30">
        <f t="shared" si="21"/>
        <v>2238.0238122480005</v>
      </c>
      <c r="M431" s="11" t="s">
        <v>1169</v>
      </c>
    </row>
    <row r="432" spans="1:13" s="11" customFormat="1" x14ac:dyDescent="0.25">
      <c r="B432" s="10"/>
      <c r="C432" s="2"/>
      <c r="D432" s="8"/>
      <c r="E432" s="33"/>
      <c r="F432" s="12"/>
      <c r="G432" s="6"/>
      <c r="H432" s="80"/>
      <c r="I432" s="80"/>
      <c r="J432" s="80"/>
      <c r="K432" s="109"/>
      <c r="L432" s="30"/>
    </row>
    <row r="433" spans="1:13" x14ac:dyDescent="0.25">
      <c r="A433" s="11"/>
      <c r="B433" s="10" t="s">
        <v>384</v>
      </c>
      <c r="C433" s="2" t="s">
        <v>418</v>
      </c>
      <c r="D433" s="8" t="s">
        <v>318</v>
      </c>
      <c r="E433" s="33" t="s">
        <v>407</v>
      </c>
      <c r="F433" s="12" t="s">
        <v>420</v>
      </c>
      <c r="G433" s="6">
        <v>2891</v>
      </c>
      <c r="H433" s="80">
        <f t="shared" si="22"/>
        <v>3035.55</v>
      </c>
      <c r="I433" s="80">
        <f t="shared" si="23"/>
        <v>3187.3275000000003</v>
      </c>
      <c r="J433" s="80">
        <f t="shared" si="24"/>
        <v>3442.3137000000006</v>
      </c>
      <c r="K433" s="109">
        <f t="shared" si="25"/>
        <v>3717.698796000001</v>
      </c>
      <c r="L433" s="30">
        <f t="shared" si="21"/>
        <v>2148.8299040880006</v>
      </c>
      <c r="M433" s="11" t="s">
        <v>1169</v>
      </c>
    </row>
    <row r="434" spans="1:13" s="11" customFormat="1" x14ac:dyDescent="0.25">
      <c r="B434" s="10"/>
      <c r="C434" s="2"/>
      <c r="D434" s="8"/>
      <c r="E434" s="33"/>
      <c r="F434" s="12"/>
      <c r="G434" s="6"/>
      <c r="H434" s="80"/>
      <c r="I434" s="80"/>
      <c r="J434" s="80"/>
      <c r="K434" s="109"/>
      <c r="L434" s="30"/>
    </row>
    <row r="435" spans="1:13" x14ac:dyDescent="0.25">
      <c r="A435" s="11"/>
      <c r="B435" s="10" t="s">
        <v>385</v>
      </c>
      <c r="C435" s="2" t="s">
        <v>417</v>
      </c>
      <c r="D435" s="8" t="s">
        <v>319</v>
      </c>
      <c r="E435" s="33" t="s">
        <v>408</v>
      </c>
      <c r="F435" s="12" t="s">
        <v>419</v>
      </c>
      <c r="G435" s="6">
        <v>3200</v>
      </c>
      <c r="H435" s="80">
        <f t="shared" si="22"/>
        <v>3360</v>
      </c>
      <c r="I435" s="80">
        <f t="shared" si="23"/>
        <v>3528</v>
      </c>
      <c r="J435" s="80">
        <f t="shared" si="24"/>
        <v>3810.2400000000002</v>
      </c>
      <c r="K435" s="109">
        <f t="shared" si="25"/>
        <v>4115.0592000000006</v>
      </c>
      <c r="L435" s="30">
        <f t="shared" si="21"/>
        <v>2378.5042176000002</v>
      </c>
      <c r="M435" s="11" t="s">
        <v>1169</v>
      </c>
    </row>
    <row r="436" spans="1:13" s="11" customFormat="1" x14ac:dyDescent="0.25">
      <c r="B436" s="10"/>
      <c r="C436" s="2"/>
      <c r="D436" s="8"/>
      <c r="E436" s="33"/>
      <c r="F436" s="12"/>
      <c r="G436" s="6"/>
      <c r="H436" s="80"/>
      <c r="I436" s="80"/>
      <c r="J436" s="80"/>
      <c r="K436" s="109"/>
      <c r="L436" s="30"/>
    </row>
    <row r="437" spans="1:13" x14ac:dyDescent="0.25">
      <c r="A437" s="11"/>
      <c r="B437" s="10" t="s">
        <v>386</v>
      </c>
      <c r="C437" s="2" t="s">
        <v>418</v>
      </c>
      <c r="D437" s="8" t="s">
        <v>319</v>
      </c>
      <c r="E437" s="33" t="s">
        <v>408</v>
      </c>
      <c r="F437" s="12" t="s">
        <v>420</v>
      </c>
      <c r="G437" s="6">
        <v>2881</v>
      </c>
      <c r="H437" s="80">
        <f t="shared" si="22"/>
        <v>3025.05</v>
      </c>
      <c r="I437" s="80">
        <f t="shared" si="23"/>
        <v>3176.3025000000002</v>
      </c>
      <c r="J437" s="80">
        <f t="shared" si="24"/>
        <v>3430.4067000000005</v>
      </c>
      <c r="K437" s="109">
        <f t="shared" si="25"/>
        <v>3704.8392360000007</v>
      </c>
      <c r="L437" s="30">
        <f t="shared" si="21"/>
        <v>2141.3970784080002</v>
      </c>
      <c r="M437" s="11" t="s">
        <v>1169</v>
      </c>
    </row>
    <row r="438" spans="1:13" s="11" customFormat="1" x14ac:dyDescent="0.25">
      <c r="B438" s="10"/>
      <c r="C438" s="2"/>
      <c r="D438" s="8"/>
      <c r="E438" s="33"/>
      <c r="F438" s="12"/>
      <c r="G438" s="6"/>
      <c r="H438" s="80"/>
      <c r="I438" s="80"/>
      <c r="J438" s="80"/>
      <c r="K438" s="109"/>
      <c r="L438" s="30"/>
    </row>
    <row r="439" spans="1:13" x14ac:dyDescent="0.25">
      <c r="A439" s="11"/>
      <c r="B439" s="10" t="s">
        <v>387</v>
      </c>
      <c r="C439" s="2" t="s">
        <v>417</v>
      </c>
      <c r="D439" s="8" t="s">
        <v>320</v>
      </c>
      <c r="E439" s="33" t="s">
        <v>409</v>
      </c>
      <c r="F439" s="12" t="s">
        <v>419</v>
      </c>
      <c r="G439" s="6">
        <v>3442</v>
      </c>
      <c r="H439" s="80">
        <f t="shared" si="22"/>
        <v>3614.1000000000004</v>
      </c>
      <c r="I439" s="80">
        <f t="shared" si="23"/>
        <v>3794.8050000000007</v>
      </c>
      <c r="J439" s="80">
        <f t="shared" si="24"/>
        <v>4098.3894000000009</v>
      </c>
      <c r="K439" s="109">
        <f t="shared" si="25"/>
        <v>4426.2605520000016</v>
      </c>
      <c r="L439" s="30">
        <f t="shared" si="21"/>
        <v>2558.3785990560009</v>
      </c>
      <c r="M439" s="11" t="s">
        <v>1169</v>
      </c>
    </row>
    <row r="440" spans="1:13" s="11" customFormat="1" x14ac:dyDescent="0.25">
      <c r="B440" s="10"/>
      <c r="C440" s="2"/>
      <c r="D440" s="8"/>
      <c r="E440" s="33"/>
      <c r="F440" s="12"/>
      <c r="G440" s="6"/>
      <c r="H440" s="80"/>
      <c r="I440" s="80"/>
      <c r="J440" s="80"/>
      <c r="K440" s="109"/>
      <c r="L440" s="30"/>
    </row>
    <row r="441" spans="1:13" x14ac:dyDescent="0.25">
      <c r="A441" s="11"/>
      <c r="B441" s="10" t="s">
        <v>388</v>
      </c>
      <c r="C441" s="2" t="s">
        <v>418</v>
      </c>
      <c r="D441" s="8" t="s">
        <v>320</v>
      </c>
      <c r="E441" s="33" t="s">
        <v>409</v>
      </c>
      <c r="F441" s="12" t="s">
        <v>420</v>
      </c>
      <c r="G441" s="6">
        <v>3322</v>
      </c>
      <c r="H441" s="80">
        <f t="shared" si="22"/>
        <v>3488.1000000000004</v>
      </c>
      <c r="I441" s="80">
        <f t="shared" si="23"/>
        <v>3662.5050000000006</v>
      </c>
      <c r="J441" s="80">
        <f t="shared" si="24"/>
        <v>3955.5054000000009</v>
      </c>
      <c r="K441" s="109">
        <f t="shared" si="25"/>
        <v>4271.9458320000012</v>
      </c>
      <c r="L441" s="30">
        <f t="shared" ref="L441:L467" si="26">K441*0.578</f>
        <v>2469.1846908960006</v>
      </c>
      <c r="M441" s="11" t="s">
        <v>1169</v>
      </c>
    </row>
    <row r="442" spans="1:13" s="11" customFormat="1" x14ac:dyDescent="0.25">
      <c r="B442" s="10"/>
      <c r="C442" s="2"/>
      <c r="D442" s="8"/>
      <c r="E442" s="33"/>
      <c r="F442" s="12"/>
      <c r="G442" s="6"/>
      <c r="H442" s="80"/>
      <c r="I442" s="80"/>
      <c r="J442" s="80"/>
      <c r="K442" s="109"/>
      <c r="L442" s="30"/>
    </row>
    <row r="443" spans="1:13" x14ac:dyDescent="0.25">
      <c r="A443" s="11"/>
      <c r="B443" s="10" t="s">
        <v>389</v>
      </c>
      <c r="C443" s="2" t="s">
        <v>417</v>
      </c>
      <c r="D443" s="8" t="s">
        <v>321</v>
      </c>
      <c r="E443" s="33" t="s">
        <v>410</v>
      </c>
      <c r="F443" s="12" t="s">
        <v>419</v>
      </c>
      <c r="G443" s="6">
        <v>2387</v>
      </c>
      <c r="H443" s="80">
        <f t="shared" si="22"/>
        <v>2506.35</v>
      </c>
      <c r="I443" s="80">
        <f t="shared" si="23"/>
        <v>2631.6675</v>
      </c>
      <c r="J443" s="80">
        <f t="shared" si="24"/>
        <v>2842.2009000000003</v>
      </c>
      <c r="K443" s="109">
        <f t="shared" si="25"/>
        <v>3069.5769720000003</v>
      </c>
      <c r="L443" s="30">
        <f t="shared" si="26"/>
        <v>1774.2154898159999</v>
      </c>
      <c r="M443" s="11" t="s">
        <v>1169</v>
      </c>
    </row>
    <row r="444" spans="1:13" s="11" customFormat="1" x14ac:dyDescent="0.25">
      <c r="B444" s="10"/>
      <c r="C444" s="2"/>
      <c r="D444" s="8"/>
      <c r="E444" s="33"/>
      <c r="F444" s="12"/>
      <c r="G444" s="6"/>
      <c r="H444" s="80"/>
      <c r="I444" s="80"/>
      <c r="J444" s="80"/>
      <c r="K444" s="109"/>
      <c r="L444" s="30"/>
    </row>
    <row r="445" spans="1:13" x14ac:dyDescent="0.25">
      <c r="A445" s="11"/>
      <c r="B445" s="10" t="s">
        <v>390</v>
      </c>
      <c r="C445" s="2" t="s">
        <v>418</v>
      </c>
      <c r="D445" s="8" t="s">
        <v>321</v>
      </c>
      <c r="E445" s="33" t="s">
        <v>410</v>
      </c>
      <c r="F445" s="12" t="s">
        <v>420</v>
      </c>
      <c r="G445" s="6">
        <v>2330</v>
      </c>
      <c r="H445" s="80">
        <f t="shared" si="22"/>
        <v>2446.5</v>
      </c>
      <c r="I445" s="80">
        <f t="shared" si="23"/>
        <v>2568.8250000000003</v>
      </c>
      <c r="J445" s="80">
        <f t="shared" si="24"/>
        <v>2774.3310000000006</v>
      </c>
      <c r="K445" s="109">
        <f t="shared" si="25"/>
        <v>2996.2774800000007</v>
      </c>
      <c r="L445" s="30">
        <f t="shared" si="26"/>
        <v>1731.8483834400004</v>
      </c>
      <c r="M445" s="11" t="s">
        <v>1169</v>
      </c>
    </row>
    <row r="446" spans="1:13" s="11" customFormat="1" x14ac:dyDescent="0.25">
      <c r="B446" s="10"/>
      <c r="C446" s="2"/>
      <c r="D446" s="8"/>
      <c r="E446" s="33"/>
      <c r="F446" s="12"/>
      <c r="G446" s="6"/>
      <c r="H446" s="80"/>
      <c r="I446" s="80"/>
      <c r="J446" s="80"/>
      <c r="K446" s="109"/>
      <c r="L446" s="30"/>
    </row>
    <row r="447" spans="1:13" x14ac:dyDescent="0.25">
      <c r="A447" s="11"/>
      <c r="B447" s="10" t="s">
        <v>391</v>
      </c>
      <c r="C447" s="2" t="s">
        <v>417</v>
      </c>
      <c r="D447" s="8" t="s">
        <v>322</v>
      </c>
      <c r="E447" s="33" t="s">
        <v>411</v>
      </c>
      <c r="F447" s="12" t="s">
        <v>419</v>
      </c>
      <c r="G447" s="6">
        <v>2516</v>
      </c>
      <c r="H447" s="80">
        <f t="shared" si="22"/>
        <v>2641.8</v>
      </c>
      <c r="I447" s="80">
        <f t="shared" si="23"/>
        <v>2773.8900000000003</v>
      </c>
      <c r="J447" s="80">
        <f t="shared" si="24"/>
        <v>2995.8012000000003</v>
      </c>
      <c r="K447" s="109">
        <f t="shared" si="25"/>
        <v>3235.4652960000008</v>
      </c>
      <c r="L447" s="30">
        <f t="shared" si="26"/>
        <v>1870.0989410880004</v>
      </c>
      <c r="M447" s="11" t="s">
        <v>1169</v>
      </c>
    </row>
    <row r="448" spans="1:13" s="11" customFormat="1" x14ac:dyDescent="0.25">
      <c r="B448" s="10"/>
      <c r="C448" s="2"/>
      <c r="D448" s="8"/>
      <c r="E448" s="33"/>
      <c r="F448" s="12"/>
      <c r="G448" s="6"/>
      <c r="H448" s="80"/>
      <c r="I448" s="80"/>
      <c r="J448" s="80"/>
      <c r="K448" s="109"/>
      <c r="L448" s="30"/>
    </row>
    <row r="449" spans="1:13" x14ac:dyDescent="0.25">
      <c r="A449" s="11"/>
      <c r="B449" s="10" t="s">
        <v>392</v>
      </c>
      <c r="C449" s="2" t="s">
        <v>418</v>
      </c>
      <c r="D449" s="8" t="s">
        <v>322</v>
      </c>
      <c r="E449" s="33" t="s">
        <v>411</v>
      </c>
      <c r="F449" s="12" t="s">
        <v>420</v>
      </c>
      <c r="G449" s="6">
        <v>2461</v>
      </c>
      <c r="H449" s="80">
        <f t="shared" si="22"/>
        <v>2584.0500000000002</v>
      </c>
      <c r="I449" s="80">
        <f t="shared" si="23"/>
        <v>2713.2525000000005</v>
      </c>
      <c r="J449" s="80">
        <f t="shared" si="24"/>
        <v>2930.3127000000009</v>
      </c>
      <c r="K449" s="109">
        <f t="shared" si="25"/>
        <v>3164.737716000001</v>
      </c>
      <c r="L449" s="30">
        <f t="shared" si="26"/>
        <v>1829.2183998480004</v>
      </c>
      <c r="M449" s="11" t="s">
        <v>1169</v>
      </c>
    </row>
    <row r="450" spans="1:13" s="11" customFormat="1" x14ac:dyDescent="0.25">
      <c r="B450" s="10"/>
      <c r="C450" s="2"/>
      <c r="D450" s="8"/>
      <c r="E450" s="33"/>
      <c r="F450" s="12"/>
      <c r="G450" s="6"/>
      <c r="H450" s="80"/>
      <c r="I450" s="80"/>
      <c r="J450" s="80"/>
      <c r="K450" s="109"/>
      <c r="L450" s="30"/>
    </row>
    <row r="451" spans="1:13" x14ac:dyDescent="0.25">
      <c r="A451" s="11"/>
      <c r="B451" s="10" t="s">
        <v>393</v>
      </c>
      <c r="C451" s="2" t="s">
        <v>417</v>
      </c>
      <c r="D451" s="8" t="s">
        <v>323</v>
      </c>
      <c r="E451" s="33" t="s">
        <v>412</v>
      </c>
      <c r="F451" s="12" t="s">
        <v>419</v>
      </c>
      <c r="G451" s="6">
        <v>2588</v>
      </c>
      <c r="H451" s="80">
        <f t="shared" si="22"/>
        <v>2717.4</v>
      </c>
      <c r="I451" s="80">
        <f t="shared" si="23"/>
        <v>2853.2700000000004</v>
      </c>
      <c r="J451" s="80">
        <f t="shared" si="24"/>
        <v>3081.5316000000007</v>
      </c>
      <c r="K451" s="109">
        <f t="shared" si="25"/>
        <v>3328.0541280000011</v>
      </c>
      <c r="L451" s="30">
        <f t="shared" si="26"/>
        <v>1923.6152859840006</v>
      </c>
      <c r="M451" s="11" t="s">
        <v>1169</v>
      </c>
    </row>
    <row r="452" spans="1:13" s="11" customFormat="1" x14ac:dyDescent="0.25">
      <c r="B452" s="10"/>
      <c r="C452" s="2"/>
      <c r="D452" s="8"/>
      <c r="E452" s="33"/>
      <c r="F452" s="12"/>
      <c r="G452" s="6"/>
      <c r="H452" s="80"/>
      <c r="I452" s="80"/>
      <c r="J452" s="80"/>
      <c r="K452" s="109"/>
      <c r="L452" s="30"/>
    </row>
    <row r="453" spans="1:13" x14ac:dyDescent="0.25">
      <c r="A453" s="11"/>
      <c r="B453" s="10" t="s">
        <v>394</v>
      </c>
      <c r="C453" s="2" t="s">
        <v>418</v>
      </c>
      <c r="D453" s="8" t="s">
        <v>323</v>
      </c>
      <c r="E453" s="33" t="s">
        <v>412</v>
      </c>
      <c r="F453" s="12" t="s">
        <v>420</v>
      </c>
      <c r="G453" s="6">
        <v>2467</v>
      </c>
      <c r="H453" s="80">
        <f t="shared" si="22"/>
        <v>2590.35</v>
      </c>
      <c r="I453" s="80">
        <f t="shared" si="23"/>
        <v>2719.8674999999998</v>
      </c>
      <c r="J453" s="80">
        <f t="shared" ref="J452:J469" si="27">I453*1.08</f>
        <v>2937.4569000000001</v>
      </c>
      <c r="K453" s="109">
        <f t="shared" ref="K452:K469" si="28">J453*1.08</f>
        <v>3172.4534520000002</v>
      </c>
      <c r="L453" s="30">
        <f t="shared" si="26"/>
        <v>1833.678095256</v>
      </c>
      <c r="M453" s="11" t="s">
        <v>1169</v>
      </c>
    </row>
    <row r="454" spans="1:13" s="11" customFormat="1" x14ac:dyDescent="0.25">
      <c r="B454" s="10"/>
      <c r="C454" s="2"/>
      <c r="D454" s="8"/>
      <c r="E454" s="33"/>
      <c r="F454" s="12"/>
      <c r="G454" s="6"/>
      <c r="H454" s="80"/>
      <c r="I454" s="80"/>
      <c r="J454" s="80"/>
      <c r="K454" s="109"/>
      <c r="L454" s="30"/>
    </row>
    <row r="455" spans="1:13" x14ac:dyDescent="0.25">
      <c r="A455" s="11"/>
      <c r="B455" s="10" t="s">
        <v>395</v>
      </c>
      <c r="C455" s="2" t="s">
        <v>417</v>
      </c>
      <c r="D455" s="8" t="s">
        <v>324</v>
      </c>
      <c r="E455" s="33" t="s">
        <v>413</v>
      </c>
      <c r="F455" s="12" t="s">
        <v>419</v>
      </c>
      <c r="G455" s="6">
        <v>2510</v>
      </c>
      <c r="H455" s="80">
        <f t="shared" si="22"/>
        <v>2635.5</v>
      </c>
      <c r="I455" s="80">
        <f t="shared" si="23"/>
        <v>2767.2750000000001</v>
      </c>
      <c r="J455" s="80">
        <f t="shared" si="27"/>
        <v>2988.6570000000002</v>
      </c>
      <c r="K455" s="109">
        <f t="shared" si="28"/>
        <v>3227.7495600000002</v>
      </c>
      <c r="L455" s="30">
        <f t="shared" si="26"/>
        <v>1865.6392456799999</v>
      </c>
      <c r="M455" s="11" t="s">
        <v>1169</v>
      </c>
    </row>
    <row r="456" spans="1:13" s="11" customFormat="1" x14ac:dyDescent="0.25">
      <c r="B456" s="10"/>
      <c r="C456" s="2"/>
      <c r="D456" s="8"/>
      <c r="E456" s="33"/>
      <c r="F456" s="12"/>
      <c r="G456" s="6"/>
      <c r="H456" s="80"/>
      <c r="I456" s="80"/>
      <c r="J456" s="80"/>
      <c r="K456" s="109"/>
      <c r="L456" s="30"/>
    </row>
    <row r="457" spans="1:13" x14ac:dyDescent="0.25">
      <c r="A457" s="11"/>
      <c r="B457" s="10" t="s">
        <v>396</v>
      </c>
      <c r="C457" s="2" t="s">
        <v>418</v>
      </c>
      <c r="D457" s="8" t="s">
        <v>324</v>
      </c>
      <c r="E457" s="33" t="s">
        <v>413</v>
      </c>
      <c r="F457" s="12" t="s">
        <v>420</v>
      </c>
      <c r="G457" s="6">
        <v>2620</v>
      </c>
      <c r="H457" s="80">
        <f t="shared" si="22"/>
        <v>2751</v>
      </c>
      <c r="I457" s="80">
        <f t="shared" si="23"/>
        <v>2888.55</v>
      </c>
      <c r="J457" s="80">
        <f t="shared" si="27"/>
        <v>3119.6340000000005</v>
      </c>
      <c r="K457" s="109">
        <f t="shared" si="28"/>
        <v>3369.2047200000006</v>
      </c>
      <c r="L457" s="30">
        <f t="shared" si="26"/>
        <v>1947.4003281600003</v>
      </c>
      <c r="M457" s="11" t="s">
        <v>1169</v>
      </c>
    </row>
    <row r="458" spans="1:13" s="11" customFormat="1" x14ac:dyDescent="0.25">
      <c r="B458" s="10"/>
      <c r="C458" s="2"/>
      <c r="D458" s="8"/>
      <c r="E458" s="33"/>
      <c r="F458" s="12"/>
      <c r="G458" s="6"/>
      <c r="H458" s="80"/>
      <c r="I458" s="80"/>
      <c r="J458" s="80"/>
      <c r="K458" s="109"/>
      <c r="L458" s="30"/>
    </row>
    <row r="459" spans="1:13" x14ac:dyDescent="0.25">
      <c r="A459" s="11"/>
      <c r="B459" s="10" t="s">
        <v>397</v>
      </c>
      <c r="C459" s="2" t="s">
        <v>417</v>
      </c>
      <c r="D459" s="8" t="s">
        <v>325</v>
      </c>
      <c r="E459" s="33" t="s">
        <v>414</v>
      </c>
      <c r="F459" s="12" t="s">
        <v>419</v>
      </c>
      <c r="G459" s="6">
        <v>3097</v>
      </c>
      <c r="H459" s="80">
        <f t="shared" si="22"/>
        <v>3251.8500000000004</v>
      </c>
      <c r="I459" s="80">
        <f t="shared" si="23"/>
        <v>3414.4425000000006</v>
      </c>
      <c r="J459" s="80">
        <f t="shared" si="27"/>
        <v>3687.5979000000007</v>
      </c>
      <c r="K459" s="109">
        <f t="shared" si="28"/>
        <v>3982.6057320000009</v>
      </c>
      <c r="L459" s="30">
        <f t="shared" si="26"/>
        <v>2301.9461130960003</v>
      </c>
      <c r="M459" s="11" t="s">
        <v>1169</v>
      </c>
    </row>
    <row r="460" spans="1:13" s="11" customFormat="1" x14ac:dyDescent="0.25">
      <c r="B460" s="10"/>
      <c r="C460" s="2"/>
      <c r="D460" s="8"/>
      <c r="E460" s="33"/>
      <c r="F460" s="12"/>
      <c r="G460" s="6"/>
      <c r="H460" s="80"/>
      <c r="I460" s="80"/>
      <c r="J460" s="80"/>
      <c r="K460" s="109"/>
      <c r="L460" s="30"/>
    </row>
    <row r="461" spans="1:13" x14ac:dyDescent="0.25">
      <c r="A461" s="11"/>
      <c r="B461" s="10" t="s">
        <v>398</v>
      </c>
      <c r="C461" s="2" t="s">
        <v>418</v>
      </c>
      <c r="D461" s="8" t="s">
        <v>325</v>
      </c>
      <c r="E461" s="33" t="s">
        <v>414</v>
      </c>
      <c r="F461" s="12" t="s">
        <v>420</v>
      </c>
      <c r="G461" s="6">
        <v>2976</v>
      </c>
      <c r="H461" s="80">
        <f t="shared" si="22"/>
        <v>3124.8</v>
      </c>
      <c r="I461" s="80">
        <f t="shared" si="23"/>
        <v>3281.0400000000004</v>
      </c>
      <c r="J461" s="80">
        <f t="shared" si="27"/>
        <v>3543.5232000000005</v>
      </c>
      <c r="K461" s="109">
        <f t="shared" si="28"/>
        <v>3827.0050560000009</v>
      </c>
      <c r="L461" s="30">
        <f t="shared" si="26"/>
        <v>2212.0089223680002</v>
      </c>
      <c r="M461" s="11" t="s">
        <v>1169</v>
      </c>
    </row>
    <row r="462" spans="1:13" s="11" customFormat="1" x14ac:dyDescent="0.25">
      <c r="B462" s="10"/>
      <c r="C462" s="2"/>
      <c r="D462" s="8"/>
      <c r="E462" s="33"/>
      <c r="F462" s="12"/>
      <c r="G462" s="6"/>
      <c r="H462" s="80"/>
      <c r="I462" s="80"/>
      <c r="J462" s="80"/>
      <c r="K462" s="109"/>
      <c r="L462" s="30"/>
    </row>
    <row r="463" spans="1:13" x14ac:dyDescent="0.25">
      <c r="A463" s="11"/>
      <c r="B463" s="10" t="s">
        <v>399</v>
      </c>
      <c r="C463" s="2" t="s">
        <v>417</v>
      </c>
      <c r="D463" s="8" t="s">
        <v>326</v>
      </c>
      <c r="E463" s="33" t="s">
        <v>415</v>
      </c>
      <c r="F463" s="12" t="s">
        <v>419</v>
      </c>
      <c r="G463" s="6">
        <v>3321</v>
      </c>
      <c r="H463" s="80">
        <f t="shared" si="22"/>
        <v>3487.05</v>
      </c>
      <c r="I463" s="80">
        <f t="shared" si="23"/>
        <v>3661.4025000000001</v>
      </c>
      <c r="J463" s="80">
        <f t="shared" si="27"/>
        <v>3954.3147000000004</v>
      </c>
      <c r="K463" s="109">
        <f t="shared" si="28"/>
        <v>4270.6598760000006</v>
      </c>
      <c r="L463" s="30">
        <f t="shared" si="26"/>
        <v>2468.4414083280003</v>
      </c>
      <c r="M463" s="11" t="s">
        <v>1169</v>
      </c>
    </row>
    <row r="464" spans="1:13" s="11" customFormat="1" x14ac:dyDescent="0.25">
      <c r="B464" s="10"/>
      <c r="C464" s="2"/>
      <c r="D464" s="8"/>
      <c r="E464" s="33"/>
      <c r="F464" s="12"/>
      <c r="G464" s="6"/>
      <c r="H464" s="80"/>
      <c r="I464" s="80"/>
      <c r="J464" s="80"/>
      <c r="K464" s="109"/>
      <c r="L464" s="30"/>
    </row>
    <row r="465" spans="1:13" x14ac:dyDescent="0.25">
      <c r="A465" s="11"/>
      <c r="B465" s="10" t="s">
        <v>400</v>
      </c>
      <c r="C465" s="2" t="s">
        <v>418</v>
      </c>
      <c r="D465" s="8" t="s">
        <v>326</v>
      </c>
      <c r="E465" s="33" t="s">
        <v>415</v>
      </c>
      <c r="F465" s="12" t="s">
        <v>420</v>
      </c>
      <c r="G465" s="6">
        <v>3201</v>
      </c>
      <c r="H465" s="80">
        <f t="shared" si="22"/>
        <v>3361.05</v>
      </c>
      <c r="I465" s="80">
        <f t="shared" si="23"/>
        <v>3529.1025000000004</v>
      </c>
      <c r="J465" s="80">
        <f t="shared" si="27"/>
        <v>3811.4307000000008</v>
      </c>
      <c r="K465" s="109">
        <f t="shared" si="28"/>
        <v>4116.3451560000012</v>
      </c>
      <c r="L465" s="30">
        <f t="shared" si="26"/>
        <v>2379.2475001680004</v>
      </c>
      <c r="M465" s="11" t="s">
        <v>1169</v>
      </c>
    </row>
    <row r="466" spans="1:13" s="11" customFormat="1" x14ac:dyDescent="0.25">
      <c r="B466" s="10"/>
      <c r="C466" s="2"/>
      <c r="D466" s="8"/>
      <c r="E466" s="33"/>
      <c r="F466" s="12"/>
      <c r="G466" s="6"/>
      <c r="H466" s="80"/>
      <c r="I466" s="80"/>
      <c r="J466" s="80"/>
      <c r="K466" s="109"/>
      <c r="L466" s="30"/>
    </row>
    <row r="467" spans="1:13" x14ac:dyDescent="0.25">
      <c r="A467" s="11"/>
      <c r="B467" s="10" t="s">
        <v>401</v>
      </c>
      <c r="C467" s="2" t="s">
        <v>417</v>
      </c>
      <c r="D467" s="8" t="s">
        <v>327</v>
      </c>
      <c r="E467" s="33" t="s">
        <v>416</v>
      </c>
      <c r="F467" s="12" t="s">
        <v>419</v>
      </c>
      <c r="G467" s="6">
        <v>3542</v>
      </c>
      <c r="H467" s="80">
        <f t="shared" si="22"/>
        <v>3719.1000000000004</v>
      </c>
      <c r="I467" s="80">
        <f t="shared" si="23"/>
        <v>3905.0550000000007</v>
      </c>
      <c r="J467" s="80">
        <f t="shared" si="27"/>
        <v>4217.4594000000006</v>
      </c>
      <c r="K467" s="109">
        <f t="shared" si="28"/>
        <v>4554.8561520000012</v>
      </c>
      <c r="L467" s="30">
        <f t="shared" si="26"/>
        <v>2632.7068558560004</v>
      </c>
      <c r="M467" s="11" t="s">
        <v>1169</v>
      </c>
    </row>
    <row r="468" spans="1:13" s="11" customFormat="1" x14ac:dyDescent="0.25">
      <c r="B468" s="10"/>
      <c r="C468" s="2"/>
      <c r="D468" s="8"/>
      <c r="E468" s="33"/>
      <c r="F468" s="12"/>
      <c r="G468" s="6"/>
      <c r="H468" s="80"/>
      <c r="I468" s="80"/>
      <c r="J468" s="80"/>
      <c r="K468" s="109"/>
      <c r="L468" s="30"/>
    </row>
    <row r="469" spans="1:13" x14ac:dyDescent="0.25">
      <c r="A469" s="11"/>
      <c r="B469" s="10" t="s">
        <v>402</v>
      </c>
      <c r="C469" s="2" t="s">
        <v>418</v>
      </c>
      <c r="D469" s="8" t="s">
        <v>327</v>
      </c>
      <c r="E469" s="33" t="s">
        <v>416</v>
      </c>
      <c r="F469" s="12" t="s">
        <v>420</v>
      </c>
      <c r="G469" s="6">
        <v>3422</v>
      </c>
      <c r="H469" s="80">
        <f t="shared" si="22"/>
        <v>3593.1000000000004</v>
      </c>
      <c r="I469" s="80">
        <f t="shared" si="23"/>
        <v>3772.7550000000006</v>
      </c>
      <c r="J469" s="80">
        <f t="shared" si="27"/>
        <v>4074.5754000000011</v>
      </c>
      <c r="K469" s="109">
        <f t="shared" si="28"/>
        <v>4400.5414320000018</v>
      </c>
      <c r="L469" s="30">
        <f>K469*0.578</f>
        <v>2543.512947696001</v>
      </c>
      <c r="M469" s="11" t="s">
        <v>1169</v>
      </c>
    </row>
    <row r="471" spans="1:13" x14ac:dyDescent="0.25">
      <c r="G471" s="38"/>
      <c r="H471" s="38"/>
      <c r="I471" s="38"/>
      <c r="J471" s="38"/>
      <c r="L471" s="38"/>
    </row>
  </sheetData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3"/>
  <sheetViews>
    <sheetView topLeftCell="D1" zoomScaleNormal="100" workbookViewId="0">
      <pane ySplit="1" topLeftCell="A5" activePane="bottomLeft" state="frozen"/>
      <selection pane="bottomLeft" activeCell="K4" sqref="K4"/>
    </sheetView>
  </sheetViews>
  <sheetFormatPr defaultRowHeight="15" x14ac:dyDescent="0.25"/>
  <cols>
    <col min="1" max="1" width="29.42578125" customWidth="1"/>
    <col min="2" max="2" width="29" customWidth="1"/>
    <col min="3" max="3" width="77.7109375" customWidth="1"/>
    <col min="4" max="4" width="24.28515625" customWidth="1"/>
    <col min="5" max="5" width="31.5703125" style="34" customWidth="1"/>
    <col min="6" max="6" width="67.140625" customWidth="1"/>
    <col min="7" max="7" width="25.140625" hidden="1" customWidth="1"/>
    <col min="8" max="8" width="24.7109375" style="11" hidden="1" customWidth="1"/>
    <col min="9" max="9" width="0.28515625" style="11" hidden="1" customWidth="1"/>
    <col min="10" max="10" width="24.7109375" style="11" customWidth="1"/>
    <col min="11" max="11" width="17" customWidth="1"/>
    <col min="12" max="12" width="24.85546875" customWidth="1"/>
  </cols>
  <sheetData>
    <row r="1" spans="1:13" s="11" customFormat="1" ht="67.5" customHeight="1" x14ac:dyDescent="0.25">
      <c r="A1" s="41" t="s">
        <v>1173</v>
      </c>
      <c r="B1" s="13" t="s">
        <v>3</v>
      </c>
      <c r="C1" s="13" t="s">
        <v>0</v>
      </c>
      <c r="D1" s="13" t="s">
        <v>253</v>
      </c>
      <c r="E1" s="35" t="s">
        <v>1</v>
      </c>
      <c r="F1" s="13" t="s">
        <v>2</v>
      </c>
      <c r="G1" s="13" t="s">
        <v>1293</v>
      </c>
      <c r="H1" s="77" t="s">
        <v>1292</v>
      </c>
      <c r="I1" s="77" t="s">
        <v>1320</v>
      </c>
      <c r="J1" s="77" t="s">
        <v>1322</v>
      </c>
      <c r="K1" s="29" t="s">
        <v>1156</v>
      </c>
      <c r="L1" s="77" t="s">
        <v>1321</v>
      </c>
    </row>
    <row r="2" spans="1:13" s="46" customFormat="1" ht="15.75" customHeight="1" x14ac:dyDescent="0.25">
      <c r="A2" s="67"/>
      <c r="B2" s="43" t="s">
        <v>421</v>
      </c>
      <c r="C2" s="44"/>
      <c r="D2" s="44"/>
      <c r="E2" s="44"/>
      <c r="F2" s="44"/>
      <c r="G2" s="44"/>
      <c r="H2" s="44"/>
      <c r="I2" s="44"/>
      <c r="J2" s="44"/>
      <c r="K2" s="56"/>
      <c r="L2" s="44"/>
    </row>
    <row r="3" spans="1:13" x14ac:dyDescent="0.25">
      <c r="A3" s="9"/>
      <c r="B3" s="10" t="s">
        <v>422</v>
      </c>
      <c r="C3" s="104" t="s">
        <v>1309</v>
      </c>
      <c r="D3" s="8" t="s">
        <v>430</v>
      </c>
      <c r="E3" s="36" t="s">
        <v>1307</v>
      </c>
      <c r="F3" s="12" t="s">
        <v>1310</v>
      </c>
      <c r="G3" s="15">
        <v>1399</v>
      </c>
      <c r="H3" s="76">
        <f>G3*1.05</f>
        <v>1468.95</v>
      </c>
      <c r="I3" s="76">
        <f>H3*1.05</f>
        <v>1542.3975</v>
      </c>
      <c r="J3" s="76">
        <f>I3*1.08</f>
        <v>1665.7893000000001</v>
      </c>
      <c r="K3" s="105">
        <f>J3*1.08</f>
        <v>1799.0524440000004</v>
      </c>
      <c r="L3" s="30">
        <f>K3*0.578</f>
        <v>1039.8523126320001</v>
      </c>
      <c r="M3" s="11" t="s">
        <v>1169</v>
      </c>
    </row>
    <row r="4" spans="1:13" s="11" customFormat="1" x14ac:dyDescent="0.25">
      <c r="A4" s="9"/>
      <c r="B4" s="10"/>
      <c r="C4" s="12"/>
      <c r="D4" s="8"/>
      <c r="E4" s="36"/>
      <c r="F4" s="12"/>
      <c r="G4" s="15"/>
      <c r="H4" s="76"/>
      <c r="I4" s="76"/>
      <c r="J4" s="76"/>
      <c r="K4" s="105"/>
      <c r="L4" s="30"/>
    </row>
    <row r="5" spans="1:13" x14ac:dyDescent="0.25">
      <c r="B5" s="10" t="s">
        <v>423</v>
      </c>
      <c r="C5" s="104" t="s">
        <v>1309</v>
      </c>
      <c r="D5" s="8" t="s">
        <v>431</v>
      </c>
      <c r="E5" s="36" t="s">
        <v>1308</v>
      </c>
      <c r="F5" s="12" t="s">
        <v>1310</v>
      </c>
      <c r="G5" s="15">
        <v>1441</v>
      </c>
      <c r="H5" s="76">
        <f t="shared" ref="H5:H79" si="0">G5*1.05</f>
        <v>1513.05</v>
      </c>
      <c r="I5" s="76">
        <f t="shared" ref="I5:I27" si="1">H5*1.05</f>
        <v>1588.7025000000001</v>
      </c>
      <c r="J5" s="76">
        <f t="shared" ref="J4:J67" si="2">I5*1.08</f>
        <v>1715.7987000000003</v>
      </c>
      <c r="K5" s="105">
        <f t="shared" ref="K4:K67" si="3">J5*1.08</f>
        <v>1853.0625960000004</v>
      </c>
      <c r="L5" s="30">
        <f t="shared" ref="L5:L79" si="4">K5*0.578</f>
        <v>1071.0701804880002</v>
      </c>
      <c r="M5" s="11" t="s">
        <v>1169</v>
      </c>
    </row>
    <row r="6" spans="1:13" s="11" customFormat="1" x14ac:dyDescent="0.25">
      <c r="B6" s="10"/>
      <c r="C6" s="12"/>
      <c r="D6" s="8"/>
      <c r="E6" s="36"/>
      <c r="F6" s="12"/>
      <c r="G6" s="15"/>
      <c r="H6" s="76"/>
      <c r="I6" s="76"/>
      <c r="J6" s="76"/>
      <c r="K6" s="105"/>
      <c r="L6" s="30"/>
    </row>
    <row r="7" spans="1:13" x14ac:dyDescent="0.25">
      <c r="A7" s="42" t="s">
        <v>1185</v>
      </c>
      <c r="B7" s="10" t="s">
        <v>424</v>
      </c>
      <c r="C7" s="12" t="s">
        <v>429</v>
      </c>
      <c r="D7" s="8" t="s">
        <v>432</v>
      </c>
      <c r="E7" s="36" t="s">
        <v>1167</v>
      </c>
      <c r="F7" s="12" t="s">
        <v>437</v>
      </c>
      <c r="G7" s="15">
        <v>1845</v>
      </c>
      <c r="H7" s="76">
        <f t="shared" si="0"/>
        <v>1937.25</v>
      </c>
      <c r="I7" s="76">
        <f t="shared" si="1"/>
        <v>2034.1125000000002</v>
      </c>
      <c r="J7" s="76">
        <f t="shared" si="2"/>
        <v>2196.8415000000005</v>
      </c>
      <c r="K7" s="105">
        <f t="shared" si="3"/>
        <v>2372.5888200000009</v>
      </c>
      <c r="L7" s="30">
        <f t="shared" si="4"/>
        <v>1371.3563379600005</v>
      </c>
      <c r="M7" s="11" t="s">
        <v>1169</v>
      </c>
    </row>
    <row r="8" spans="1:13" s="11" customFormat="1" x14ac:dyDescent="0.25">
      <c r="A8" s="42"/>
      <c r="B8" s="10"/>
      <c r="C8" s="12"/>
      <c r="D8" s="8"/>
      <c r="E8" s="36"/>
      <c r="F8" s="12"/>
      <c r="G8" s="15"/>
      <c r="H8" s="76"/>
      <c r="I8" s="76"/>
      <c r="J8" s="76"/>
      <c r="K8" s="105"/>
      <c r="L8" s="30"/>
    </row>
    <row r="9" spans="1:13" x14ac:dyDescent="0.25">
      <c r="B9" s="10" t="s">
        <v>425</v>
      </c>
      <c r="C9" s="12" t="s">
        <v>433</v>
      </c>
      <c r="D9" s="8" t="s">
        <v>434</v>
      </c>
      <c r="E9" s="36" t="s">
        <v>428</v>
      </c>
      <c r="F9" s="12" t="s">
        <v>436</v>
      </c>
      <c r="G9" s="15">
        <v>1223</v>
      </c>
      <c r="H9" s="76">
        <f t="shared" si="0"/>
        <v>1284.1500000000001</v>
      </c>
      <c r="I9" s="76">
        <f t="shared" si="1"/>
        <v>1348.3575000000001</v>
      </c>
      <c r="J9" s="76">
        <f t="shared" si="2"/>
        <v>1456.2261000000001</v>
      </c>
      <c r="K9" s="105">
        <f t="shared" si="3"/>
        <v>1572.7241880000001</v>
      </c>
      <c r="L9" s="30">
        <f t="shared" si="4"/>
        <v>909.03458066400003</v>
      </c>
      <c r="M9" s="11" t="s">
        <v>1169</v>
      </c>
    </row>
    <row r="10" spans="1:13" s="11" customFormat="1" x14ac:dyDescent="0.25">
      <c r="B10" s="10"/>
      <c r="C10" s="12"/>
      <c r="D10" s="8"/>
      <c r="E10" s="36"/>
      <c r="F10" s="12"/>
      <c r="G10" s="15"/>
      <c r="H10" s="76"/>
      <c r="I10" s="76"/>
      <c r="J10" s="76"/>
      <c r="K10" s="105"/>
      <c r="L10" s="30"/>
    </row>
    <row r="11" spans="1:13" x14ac:dyDescent="0.25">
      <c r="B11" s="10" t="s">
        <v>426</v>
      </c>
      <c r="C11" s="12" t="s">
        <v>429</v>
      </c>
      <c r="D11" s="8" t="s">
        <v>435</v>
      </c>
      <c r="E11" s="36" t="s">
        <v>1168</v>
      </c>
      <c r="F11" s="12" t="s">
        <v>437</v>
      </c>
      <c r="G11" s="15">
        <v>1958</v>
      </c>
      <c r="H11" s="76">
        <f t="shared" si="0"/>
        <v>2055.9</v>
      </c>
      <c r="I11" s="76">
        <f t="shared" si="1"/>
        <v>2158.6950000000002</v>
      </c>
      <c r="J11" s="76">
        <f t="shared" si="2"/>
        <v>2331.3906000000002</v>
      </c>
      <c r="K11" s="105">
        <f t="shared" si="3"/>
        <v>2517.9018480000004</v>
      </c>
      <c r="L11" s="30">
        <f t="shared" si="4"/>
        <v>1455.3472681440001</v>
      </c>
      <c r="M11" s="11" t="s">
        <v>1169</v>
      </c>
    </row>
    <row r="12" spans="1:13" s="11" customFormat="1" x14ac:dyDescent="0.25">
      <c r="B12" s="10"/>
      <c r="C12" s="12"/>
      <c r="D12" s="8"/>
      <c r="E12" s="36"/>
      <c r="F12" s="12"/>
      <c r="G12" s="15"/>
      <c r="H12" s="76"/>
      <c r="I12" s="76"/>
      <c r="J12" s="76"/>
      <c r="K12" s="105"/>
      <c r="L12" s="30"/>
    </row>
    <row r="13" spans="1:13" x14ac:dyDescent="0.25">
      <c r="B13" s="10" t="s">
        <v>427</v>
      </c>
      <c r="C13" s="104" t="s">
        <v>1312</v>
      </c>
      <c r="D13" s="8" t="s">
        <v>1314</v>
      </c>
      <c r="E13" s="36" t="s">
        <v>1315</v>
      </c>
      <c r="F13" s="12" t="s">
        <v>436</v>
      </c>
      <c r="G13" s="15">
        <v>1100</v>
      </c>
      <c r="H13" s="76">
        <f t="shared" si="0"/>
        <v>1155</v>
      </c>
      <c r="I13" s="76">
        <f t="shared" si="1"/>
        <v>1212.75</v>
      </c>
      <c r="J13" s="76">
        <f t="shared" si="2"/>
        <v>1309.77</v>
      </c>
      <c r="K13" s="105">
        <f t="shared" si="3"/>
        <v>1414.5516</v>
      </c>
      <c r="L13" s="30">
        <f t="shared" si="4"/>
        <v>817.61082479999993</v>
      </c>
      <c r="M13" s="11" t="s">
        <v>1169</v>
      </c>
    </row>
    <row r="14" spans="1:13" s="11" customFormat="1" x14ac:dyDescent="0.25">
      <c r="B14" s="10"/>
      <c r="C14" s="12"/>
      <c r="D14" s="8"/>
      <c r="E14" s="36"/>
      <c r="F14" s="12"/>
      <c r="G14" s="15"/>
      <c r="H14" s="76"/>
      <c r="I14" s="76"/>
      <c r="J14" s="76"/>
      <c r="K14" s="105"/>
      <c r="L14" s="30"/>
    </row>
    <row r="15" spans="1:13" x14ac:dyDescent="0.25">
      <c r="A15" t="s">
        <v>1184</v>
      </c>
      <c r="B15" s="10" t="s">
        <v>438</v>
      </c>
      <c r="C15" s="19" t="s">
        <v>1311</v>
      </c>
      <c r="D15" s="5" t="s">
        <v>1316</v>
      </c>
      <c r="E15" s="36" t="s">
        <v>1317</v>
      </c>
      <c r="F15" s="12" t="s">
        <v>436</v>
      </c>
      <c r="G15" s="15">
        <v>943</v>
      </c>
      <c r="H15" s="76">
        <f t="shared" si="0"/>
        <v>990.15000000000009</v>
      </c>
      <c r="I15" s="76">
        <f t="shared" si="1"/>
        <v>1039.6575</v>
      </c>
      <c r="J15" s="76">
        <f t="shared" si="2"/>
        <v>1122.8301000000001</v>
      </c>
      <c r="K15" s="105">
        <f t="shared" si="3"/>
        <v>1212.6565080000003</v>
      </c>
      <c r="L15" s="30">
        <f t="shared" si="4"/>
        <v>700.91546162400005</v>
      </c>
      <c r="M15" s="11" t="s">
        <v>1169</v>
      </c>
    </row>
    <row r="16" spans="1:13" s="11" customFormat="1" x14ac:dyDescent="0.25">
      <c r="B16" s="10"/>
      <c r="C16" s="2"/>
      <c r="D16" s="5"/>
      <c r="E16" s="36"/>
      <c r="F16" s="12"/>
      <c r="G16" s="15"/>
      <c r="H16" s="76"/>
      <c r="I16" s="76"/>
      <c r="J16" s="76"/>
      <c r="K16" s="105"/>
      <c r="L16" s="30"/>
    </row>
    <row r="17" spans="1:13" x14ac:dyDescent="0.25">
      <c r="B17" s="10" t="s">
        <v>443</v>
      </c>
      <c r="C17" s="19" t="s">
        <v>1318</v>
      </c>
      <c r="D17" s="8" t="s">
        <v>1314</v>
      </c>
      <c r="E17" s="37" t="s">
        <v>1313</v>
      </c>
      <c r="F17" s="12" t="s">
        <v>436</v>
      </c>
      <c r="G17" s="15">
        <v>1179</v>
      </c>
      <c r="H17" s="76">
        <f t="shared" si="0"/>
        <v>1237.95</v>
      </c>
      <c r="I17" s="76">
        <f t="shared" si="1"/>
        <v>1299.8475000000001</v>
      </c>
      <c r="J17" s="76">
        <f t="shared" si="2"/>
        <v>1403.8353000000002</v>
      </c>
      <c r="K17" s="105">
        <f t="shared" si="3"/>
        <v>1516.1421240000002</v>
      </c>
      <c r="L17" s="30">
        <f t="shared" si="4"/>
        <v>876.33014767200007</v>
      </c>
      <c r="M17" s="11" t="s">
        <v>1169</v>
      </c>
    </row>
    <row r="18" spans="1:13" s="11" customFormat="1" x14ac:dyDescent="0.25">
      <c r="B18" s="10"/>
      <c r="C18" s="2"/>
      <c r="D18" s="5"/>
      <c r="E18" s="37"/>
      <c r="F18" s="12"/>
      <c r="G18" s="15"/>
      <c r="H18" s="76"/>
      <c r="I18" s="76"/>
      <c r="J18" s="76"/>
      <c r="K18" s="105"/>
      <c r="L18" s="30"/>
    </row>
    <row r="19" spans="1:13" x14ac:dyDescent="0.25">
      <c r="B19" s="10" t="s">
        <v>444</v>
      </c>
      <c r="C19" s="2" t="s">
        <v>449</v>
      </c>
      <c r="D19" s="5" t="s">
        <v>452</v>
      </c>
      <c r="E19" s="31" t="s">
        <v>439</v>
      </c>
      <c r="F19" s="12" t="s">
        <v>436</v>
      </c>
      <c r="G19" s="15">
        <v>1541</v>
      </c>
      <c r="H19" s="76">
        <f t="shared" si="0"/>
        <v>1618.0500000000002</v>
      </c>
      <c r="I19" s="76">
        <f t="shared" si="1"/>
        <v>1698.9525000000003</v>
      </c>
      <c r="J19" s="76">
        <f t="shared" si="2"/>
        <v>1834.8687000000004</v>
      </c>
      <c r="K19" s="105">
        <f t="shared" si="3"/>
        <v>1981.6581960000005</v>
      </c>
      <c r="L19" s="30">
        <f t="shared" si="4"/>
        <v>1145.3984372880002</v>
      </c>
      <c r="M19" s="11" t="s">
        <v>1169</v>
      </c>
    </row>
    <row r="20" spans="1:13" s="11" customFormat="1" x14ac:dyDescent="0.25">
      <c r="B20" s="10"/>
      <c r="C20" s="2"/>
      <c r="D20" s="5"/>
      <c r="E20" s="31"/>
      <c r="F20" s="12"/>
      <c r="G20" s="15"/>
      <c r="H20" s="76"/>
      <c r="I20" s="76"/>
      <c r="J20" s="76"/>
      <c r="K20" s="105"/>
      <c r="L20" s="30"/>
    </row>
    <row r="21" spans="1:13" x14ac:dyDescent="0.25">
      <c r="B21" s="10" t="s">
        <v>445</v>
      </c>
      <c r="C21" s="2" t="s">
        <v>449</v>
      </c>
      <c r="D21" s="5" t="s">
        <v>453</v>
      </c>
      <c r="E21" s="31" t="s">
        <v>440</v>
      </c>
      <c r="F21" s="12" t="s">
        <v>436</v>
      </c>
      <c r="G21" s="15">
        <v>1646</v>
      </c>
      <c r="H21" s="76">
        <f t="shared" si="0"/>
        <v>1728.3000000000002</v>
      </c>
      <c r="I21" s="76">
        <f t="shared" si="1"/>
        <v>1814.7150000000004</v>
      </c>
      <c r="J21" s="76">
        <f t="shared" si="2"/>
        <v>1959.8922000000005</v>
      </c>
      <c r="K21" s="105">
        <f t="shared" si="3"/>
        <v>2116.6835760000008</v>
      </c>
      <c r="L21" s="30">
        <f t="shared" si="4"/>
        <v>1223.4431069280004</v>
      </c>
      <c r="M21" s="11" t="s">
        <v>1169</v>
      </c>
    </row>
    <row r="22" spans="1:13" s="11" customFormat="1" x14ac:dyDescent="0.25">
      <c r="B22" s="10"/>
      <c r="C22" s="2"/>
      <c r="D22" s="5"/>
      <c r="E22" s="31"/>
      <c r="F22" s="12"/>
      <c r="G22" s="15"/>
      <c r="H22" s="76"/>
      <c r="I22" s="76"/>
      <c r="J22" s="76"/>
      <c r="K22" s="105"/>
      <c r="L22" s="30"/>
    </row>
    <row r="23" spans="1:13" x14ac:dyDescent="0.25">
      <c r="B23" s="10" t="s">
        <v>446</v>
      </c>
      <c r="C23" s="2" t="s">
        <v>450</v>
      </c>
      <c r="D23" s="5" t="s">
        <v>452</v>
      </c>
      <c r="E23" s="31" t="s">
        <v>441</v>
      </c>
      <c r="F23" s="12" t="s">
        <v>436</v>
      </c>
      <c r="G23" s="15">
        <v>1749</v>
      </c>
      <c r="H23" s="76">
        <f t="shared" si="0"/>
        <v>1836.45</v>
      </c>
      <c r="I23" s="76">
        <f t="shared" si="1"/>
        <v>1928.2725</v>
      </c>
      <c r="J23" s="76">
        <f t="shared" si="2"/>
        <v>2082.5343000000003</v>
      </c>
      <c r="K23" s="105">
        <f t="shared" si="3"/>
        <v>2249.1370440000005</v>
      </c>
      <c r="L23" s="30">
        <f t="shared" si="4"/>
        <v>1300.0012114320002</v>
      </c>
      <c r="M23" s="11" t="s">
        <v>1169</v>
      </c>
    </row>
    <row r="24" spans="1:13" s="11" customFormat="1" x14ac:dyDescent="0.25">
      <c r="B24" s="10"/>
      <c r="C24" s="2"/>
      <c r="D24" s="5"/>
      <c r="E24" s="31"/>
      <c r="F24" s="12"/>
      <c r="G24" s="15"/>
      <c r="H24" s="76"/>
      <c r="I24" s="76"/>
      <c r="J24" s="76"/>
      <c r="K24" s="105"/>
      <c r="L24" s="30"/>
    </row>
    <row r="25" spans="1:13" x14ac:dyDescent="0.25">
      <c r="B25" s="10" t="s">
        <v>447</v>
      </c>
      <c r="C25" s="2" t="s">
        <v>451</v>
      </c>
      <c r="D25" s="5" t="s">
        <v>453</v>
      </c>
      <c r="E25" s="31" t="s">
        <v>441</v>
      </c>
      <c r="F25" s="12" t="s">
        <v>436</v>
      </c>
      <c r="G25" s="15">
        <v>1855</v>
      </c>
      <c r="H25" s="76">
        <f t="shared" si="0"/>
        <v>1947.75</v>
      </c>
      <c r="I25" s="76">
        <f t="shared" si="1"/>
        <v>2045.1375</v>
      </c>
      <c r="J25" s="76">
        <f t="shared" si="2"/>
        <v>2208.7485000000001</v>
      </c>
      <c r="K25" s="105">
        <f t="shared" si="3"/>
        <v>2385.4483800000003</v>
      </c>
      <c r="L25" s="30">
        <f t="shared" si="4"/>
        <v>1378.78916364</v>
      </c>
      <c r="M25" s="11" t="s">
        <v>1169</v>
      </c>
    </row>
    <row r="26" spans="1:13" s="11" customFormat="1" x14ac:dyDescent="0.25">
      <c r="B26" s="10"/>
      <c r="C26" s="2"/>
      <c r="D26" s="5"/>
      <c r="E26" s="31"/>
      <c r="F26" s="12"/>
      <c r="G26" s="15"/>
      <c r="H26" s="76"/>
      <c r="I26" s="76"/>
      <c r="J26" s="76"/>
      <c r="K26" s="105"/>
      <c r="L26" s="30"/>
    </row>
    <row r="27" spans="1:13" x14ac:dyDescent="0.25">
      <c r="A27" s="42" t="s">
        <v>1183</v>
      </c>
      <c r="B27" s="10" t="s">
        <v>448</v>
      </c>
      <c r="C27" s="2" t="s">
        <v>1319</v>
      </c>
      <c r="D27" s="5" t="s">
        <v>454</v>
      </c>
      <c r="E27" s="31" t="s">
        <v>442</v>
      </c>
      <c r="F27" s="12" t="s">
        <v>436</v>
      </c>
      <c r="G27" s="15">
        <v>1838</v>
      </c>
      <c r="H27" s="76">
        <f t="shared" si="0"/>
        <v>1929.9</v>
      </c>
      <c r="I27" s="76">
        <f t="shared" si="1"/>
        <v>2026.3950000000002</v>
      </c>
      <c r="J27" s="76">
        <f t="shared" si="2"/>
        <v>2188.5066000000002</v>
      </c>
      <c r="K27" s="105">
        <f t="shared" si="3"/>
        <v>2363.5871280000001</v>
      </c>
      <c r="L27" s="30">
        <f t="shared" si="4"/>
        <v>1366.153359984</v>
      </c>
      <c r="M27" s="11" t="s">
        <v>1169</v>
      </c>
    </row>
    <row r="28" spans="1:13" s="46" customFormat="1" x14ac:dyDescent="0.25">
      <c r="B28" s="43" t="s">
        <v>478</v>
      </c>
      <c r="C28" s="47"/>
      <c r="D28" s="47"/>
      <c r="E28" s="47"/>
      <c r="F28" s="47"/>
      <c r="G28" s="47"/>
      <c r="H28" s="55"/>
      <c r="I28" s="55"/>
      <c r="J28" s="86"/>
      <c r="K28" s="107"/>
      <c r="L28" s="74"/>
    </row>
    <row r="29" spans="1:13" s="34" customFormat="1" x14ac:dyDescent="0.25">
      <c r="B29" s="91" t="s">
        <v>1222</v>
      </c>
      <c r="C29" s="28" t="s">
        <v>1209</v>
      </c>
      <c r="D29" s="92" t="s">
        <v>1213</v>
      </c>
      <c r="E29" s="37" t="s">
        <v>1214</v>
      </c>
      <c r="F29" s="28" t="s">
        <v>477</v>
      </c>
      <c r="G29" s="28"/>
      <c r="H29" s="93"/>
      <c r="I29" s="93">
        <v>3401</v>
      </c>
      <c r="J29" s="76">
        <f t="shared" si="2"/>
        <v>3673.0800000000004</v>
      </c>
      <c r="K29" s="105">
        <f t="shared" si="3"/>
        <v>3966.9264000000007</v>
      </c>
      <c r="L29" s="78">
        <f t="shared" si="4"/>
        <v>2292.8834592000003</v>
      </c>
      <c r="M29" s="34" t="s">
        <v>1169</v>
      </c>
    </row>
    <row r="30" spans="1:13" s="34" customFormat="1" x14ac:dyDescent="0.25">
      <c r="B30" s="91"/>
      <c r="C30" s="28"/>
      <c r="D30" s="92"/>
      <c r="E30" s="37"/>
      <c r="F30" s="28"/>
      <c r="G30" s="28"/>
      <c r="H30" s="93"/>
      <c r="I30" s="93"/>
      <c r="J30" s="76"/>
      <c r="K30" s="105"/>
      <c r="L30" s="78"/>
    </row>
    <row r="31" spans="1:13" s="34" customFormat="1" x14ac:dyDescent="0.25">
      <c r="A31" s="87"/>
      <c r="B31" s="94" t="s">
        <v>459</v>
      </c>
      <c r="C31" s="28" t="s">
        <v>466</v>
      </c>
      <c r="D31" s="92" t="s">
        <v>471</v>
      </c>
      <c r="E31" s="37" t="s">
        <v>455</v>
      </c>
      <c r="F31" s="28" t="s">
        <v>477</v>
      </c>
      <c r="G31" s="95">
        <v>3263</v>
      </c>
      <c r="H31" s="96">
        <f t="shared" si="0"/>
        <v>3426.15</v>
      </c>
      <c r="I31" s="96">
        <f>H31*1.05</f>
        <v>3597.4575000000004</v>
      </c>
      <c r="J31" s="76">
        <f t="shared" si="2"/>
        <v>3885.2541000000006</v>
      </c>
      <c r="K31" s="105">
        <f t="shared" si="3"/>
        <v>4196.0744280000008</v>
      </c>
      <c r="L31" s="78">
        <f t="shared" si="4"/>
        <v>2425.3310193840002</v>
      </c>
      <c r="M31" s="34" t="s">
        <v>1169</v>
      </c>
    </row>
    <row r="32" spans="1:13" s="34" customFormat="1" x14ac:dyDescent="0.25">
      <c r="A32" s="87"/>
      <c r="B32" s="94"/>
      <c r="C32" s="28"/>
      <c r="D32" s="92"/>
      <c r="E32" s="37"/>
      <c r="F32" s="28"/>
      <c r="G32" s="95"/>
      <c r="H32" s="96"/>
      <c r="I32" s="96"/>
      <c r="J32" s="76"/>
      <c r="K32" s="105"/>
      <c r="L32" s="78"/>
    </row>
    <row r="33" spans="1:13" s="34" customFormat="1" x14ac:dyDescent="0.25">
      <c r="B33" s="94" t="s">
        <v>460</v>
      </c>
      <c r="C33" s="28" t="s">
        <v>466</v>
      </c>
      <c r="D33" s="92" t="s">
        <v>473</v>
      </c>
      <c r="E33" s="37" t="s">
        <v>456</v>
      </c>
      <c r="F33" s="28" t="s">
        <v>477</v>
      </c>
      <c r="G33" s="95">
        <v>3354</v>
      </c>
      <c r="H33" s="96">
        <f t="shared" si="0"/>
        <v>3521.7000000000003</v>
      </c>
      <c r="I33" s="96">
        <f>H33*1.05</f>
        <v>3697.7850000000003</v>
      </c>
      <c r="J33" s="76">
        <f t="shared" si="2"/>
        <v>3993.6078000000007</v>
      </c>
      <c r="K33" s="105">
        <f t="shared" si="3"/>
        <v>4313.0964240000012</v>
      </c>
      <c r="L33" s="78">
        <f t="shared" si="4"/>
        <v>2492.9697330720005</v>
      </c>
      <c r="M33" s="34" t="s">
        <v>1169</v>
      </c>
    </row>
    <row r="34" spans="1:13" s="34" customFormat="1" x14ac:dyDescent="0.25">
      <c r="B34" s="94"/>
      <c r="C34" s="28"/>
      <c r="D34" s="92"/>
      <c r="E34" s="37"/>
      <c r="F34" s="28"/>
      <c r="G34" s="95"/>
      <c r="H34" s="96"/>
      <c r="I34" s="96"/>
      <c r="J34" s="76"/>
      <c r="K34" s="105"/>
      <c r="L34" s="78"/>
    </row>
    <row r="35" spans="1:13" s="34" customFormat="1" x14ac:dyDescent="0.25">
      <c r="B35" s="94" t="s">
        <v>1221</v>
      </c>
      <c r="C35" s="28" t="s">
        <v>1209</v>
      </c>
      <c r="D35" s="92" t="s">
        <v>1210</v>
      </c>
      <c r="E35" s="37" t="s">
        <v>1211</v>
      </c>
      <c r="F35" s="28" t="s">
        <v>477</v>
      </c>
      <c r="G35" s="95"/>
      <c r="H35" s="93"/>
      <c r="I35" s="93">
        <v>3495</v>
      </c>
      <c r="J35" s="76">
        <f t="shared" si="2"/>
        <v>3774.6000000000004</v>
      </c>
      <c r="K35" s="105">
        <f t="shared" si="3"/>
        <v>4076.5680000000007</v>
      </c>
      <c r="L35" s="78">
        <f t="shared" si="4"/>
        <v>2356.256304</v>
      </c>
      <c r="M35" s="34" t="s">
        <v>1169</v>
      </c>
    </row>
    <row r="36" spans="1:13" s="34" customFormat="1" x14ac:dyDescent="0.25">
      <c r="B36" s="94"/>
      <c r="C36" s="28"/>
      <c r="D36" s="92"/>
      <c r="E36" s="37"/>
      <c r="F36" s="28"/>
      <c r="G36" s="95"/>
      <c r="H36" s="93"/>
      <c r="I36" s="93"/>
      <c r="J36" s="76"/>
      <c r="K36" s="105"/>
      <c r="L36" s="78"/>
    </row>
    <row r="37" spans="1:13" s="34" customFormat="1" x14ac:dyDescent="0.25">
      <c r="B37" s="94" t="s">
        <v>461</v>
      </c>
      <c r="C37" s="28" t="s">
        <v>466</v>
      </c>
      <c r="D37" s="92" t="s">
        <v>474</v>
      </c>
      <c r="E37" s="37" t="s">
        <v>457</v>
      </c>
      <c r="F37" s="28" t="s">
        <v>477</v>
      </c>
      <c r="G37" s="95">
        <v>3545</v>
      </c>
      <c r="H37" s="96">
        <f t="shared" si="0"/>
        <v>3722.25</v>
      </c>
      <c r="I37" s="96">
        <f>H37*1.05</f>
        <v>3908.3625000000002</v>
      </c>
      <c r="J37" s="76">
        <f t="shared" si="2"/>
        <v>4221.0315000000001</v>
      </c>
      <c r="K37" s="105">
        <f t="shared" si="3"/>
        <v>4558.7140200000003</v>
      </c>
      <c r="L37" s="78">
        <f t="shared" si="4"/>
        <v>2634.9367035599998</v>
      </c>
      <c r="M37" s="34" t="s">
        <v>1169</v>
      </c>
    </row>
    <row r="38" spans="1:13" s="34" customFormat="1" x14ac:dyDescent="0.25">
      <c r="B38" s="94"/>
      <c r="C38" s="28"/>
      <c r="D38" s="92"/>
      <c r="E38" s="37"/>
      <c r="F38" s="28"/>
      <c r="G38" s="95"/>
      <c r="H38" s="96"/>
      <c r="I38" s="96"/>
      <c r="J38" s="76"/>
      <c r="K38" s="105"/>
      <c r="L38" s="78"/>
    </row>
    <row r="39" spans="1:13" s="34" customFormat="1" x14ac:dyDescent="0.25">
      <c r="B39" s="94" t="s">
        <v>1220</v>
      </c>
      <c r="C39" s="28" t="s">
        <v>1209</v>
      </c>
      <c r="D39" s="92" t="s">
        <v>1207</v>
      </c>
      <c r="E39" s="37" t="s">
        <v>1208</v>
      </c>
      <c r="F39" s="28" t="s">
        <v>477</v>
      </c>
      <c r="G39" s="95"/>
      <c r="H39" s="93"/>
      <c r="I39" s="93">
        <v>3592</v>
      </c>
      <c r="J39" s="76">
        <f t="shared" si="2"/>
        <v>3879.36</v>
      </c>
      <c r="K39" s="105">
        <f t="shared" si="3"/>
        <v>4189.7088000000003</v>
      </c>
      <c r="L39" s="78">
        <f t="shared" si="4"/>
        <v>2421.6516864</v>
      </c>
      <c r="M39" s="34" t="s">
        <v>1169</v>
      </c>
    </row>
    <row r="40" spans="1:13" s="34" customFormat="1" x14ac:dyDescent="0.25">
      <c r="B40" s="94"/>
      <c r="C40" s="28"/>
      <c r="D40" s="92"/>
      <c r="E40" s="37"/>
      <c r="F40" s="28"/>
      <c r="G40" s="95"/>
      <c r="H40" s="93"/>
      <c r="I40" s="93"/>
      <c r="J40" s="76"/>
      <c r="K40" s="105"/>
      <c r="L40" s="78"/>
    </row>
    <row r="41" spans="1:13" s="34" customFormat="1" x14ac:dyDescent="0.25">
      <c r="A41" s="88" t="s">
        <v>1186</v>
      </c>
      <c r="B41" s="94" t="s">
        <v>462</v>
      </c>
      <c r="C41" s="28" t="s">
        <v>466</v>
      </c>
      <c r="D41" s="92" t="s">
        <v>472</v>
      </c>
      <c r="E41" s="37" t="s">
        <v>458</v>
      </c>
      <c r="F41" s="28" t="s">
        <v>477</v>
      </c>
      <c r="G41" s="95">
        <v>3645</v>
      </c>
      <c r="H41" s="96">
        <f t="shared" si="0"/>
        <v>3827.25</v>
      </c>
      <c r="I41" s="96">
        <f>H41*1.05</f>
        <v>4018.6125000000002</v>
      </c>
      <c r="J41" s="76">
        <f t="shared" si="2"/>
        <v>4340.1015000000007</v>
      </c>
      <c r="K41" s="105">
        <f t="shared" si="3"/>
        <v>4687.3096200000009</v>
      </c>
      <c r="L41" s="78">
        <f t="shared" si="4"/>
        <v>2709.2649603600003</v>
      </c>
      <c r="M41" s="34" t="s">
        <v>1169</v>
      </c>
    </row>
    <row r="42" spans="1:13" s="34" customFormat="1" x14ac:dyDescent="0.25">
      <c r="A42" s="88"/>
      <c r="B42" s="94"/>
      <c r="C42" s="28"/>
      <c r="D42" s="92"/>
      <c r="E42" s="37"/>
      <c r="F42" s="28"/>
      <c r="G42" s="95"/>
      <c r="H42" s="96"/>
      <c r="I42" s="96"/>
      <c r="J42" s="76"/>
      <c r="K42" s="105"/>
      <c r="L42" s="78"/>
    </row>
    <row r="43" spans="1:13" s="34" customFormat="1" x14ac:dyDescent="0.25">
      <c r="A43" s="88"/>
      <c r="B43" s="94" t="s">
        <v>1212</v>
      </c>
      <c r="C43" s="28" t="s">
        <v>1215</v>
      </c>
      <c r="D43" s="92" t="s">
        <v>1213</v>
      </c>
      <c r="E43" s="37" t="s">
        <v>1216</v>
      </c>
      <c r="F43" s="28" t="s">
        <v>436</v>
      </c>
      <c r="G43" s="95"/>
      <c r="H43" s="93"/>
      <c r="I43" s="93">
        <v>3209</v>
      </c>
      <c r="J43" s="76">
        <f t="shared" si="2"/>
        <v>3465.7200000000003</v>
      </c>
      <c r="K43" s="105">
        <f t="shared" si="3"/>
        <v>3742.9776000000006</v>
      </c>
      <c r="L43" s="78">
        <f t="shared" si="4"/>
        <v>2163.4410528000003</v>
      </c>
      <c r="M43" s="34" t="s">
        <v>1169</v>
      </c>
    </row>
    <row r="44" spans="1:13" s="34" customFormat="1" x14ac:dyDescent="0.25">
      <c r="A44" s="88"/>
      <c r="B44" s="94"/>
      <c r="C44" s="28"/>
      <c r="D44" s="92"/>
      <c r="E44" s="37"/>
      <c r="F44" s="28"/>
      <c r="G44" s="95"/>
      <c r="H44" s="93"/>
      <c r="I44" s="93"/>
      <c r="J44" s="76"/>
      <c r="K44" s="105"/>
      <c r="L44" s="78"/>
    </row>
    <row r="45" spans="1:13" s="34" customFormat="1" x14ac:dyDescent="0.25">
      <c r="B45" s="94" t="s">
        <v>463</v>
      </c>
      <c r="C45" s="28" t="s">
        <v>470</v>
      </c>
      <c r="D45" s="92" t="s">
        <v>471</v>
      </c>
      <c r="E45" s="37" t="s">
        <v>467</v>
      </c>
      <c r="F45" s="28" t="s">
        <v>436</v>
      </c>
      <c r="G45" s="95">
        <v>3208</v>
      </c>
      <c r="H45" s="96">
        <f t="shared" si="0"/>
        <v>3368.4</v>
      </c>
      <c r="I45" s="96">
        <f>H45*1.05</f>
        <v>3536.82</v>
      </c>
      <c r="J45" s="76">
        <f t="shared" si="2"/>
        <v>3819.7656000000006</v>
      </c>
      <c r="K45" s="105">
        <f t="shared" si="3"/>
        <v>4125.346848000001</v>
      </c>
      <c r="L45" s="78">
        <f t="shared" si="4"/>
        <v>2384.4504781440005</v>
      </c>
      <c r="M45" s="34" t="s">
        <v>1169</v>
      </c>
    </row>
    <row r="46" spans="1:13" s="34" customFormat="1" x14ac:dyDescent="0.25">
      <c r="B46" s="94"/>
      <c r="C46" s="28"/>
      <c r="D46" s="92"/>
      <c r="E46" s="37"/>
      <c r="F46" s="28"/>
      <c r="G46" s="95"/>
      <c r="H46" s="96"/>
      <c r="I46" s="96"/>
      <c r="J46" s="76"/>
      <c r="K46" s="105"/>
      <c r="L46" s="78"/>
    </row>
    <row r="47" spans="1:13" s="34" customFormat="1" x14ac:dyDescent="0.25">
      <c r="B47" s="94" t="s">
        <v>464</v>
      </c>
      <c r="C47" s="28" t="s">
        <v>470</v>
      </c>
      <c r="D47" s="92" t="s">
        <v>473</v>
      </c>
      <c r="E47" s="37" t="s">
        <v>468</v>
      </c>
      <c r="F47" s="28" t="s">
        <v>436</v>
      </c>
      <c r="G47" s="95">
        <v>3177</v>
      </c>
      <c r="H47" s="96">
        <f t="shared" si="0"/>
        <v>3335.8500000000004</v>
      </c>
      <c r="I47" s="96">
        <f>H47*1.05</f>
        <v>3502.6425000000004</v>
      </c>
      <c r="J47" s="76">
        <f t="shared" si="2"/>
        <v>3782.8539000000005</v>
      </c>
      <c r="K47" s="105">
        <f t="shared" si="3"/>
        <v>4085.4822120000008</v>
      </c>
      <c r="L47" s="78">
        <f t="shared" si="4"/>
        <v>2361.4087185360004</v>
      </c>
      <c r="M47" s="34" t="s">
        <v>1169</v>
      </c>
    </row>
    <row r="48" spans="1:13" s="34" customFormat="1" x14ac:dyDescent="0.25">
      <c r="B48" s="94"/>
      <c r="C48" s="28"/>
      <c r="D48" s="92"/>
      <c r="E48" s="37"/>
      <c r="F48" s="28"/>
      <c r="G48" s="95"/>
      <c r="H48" s="96"/>
      <c r="I48" s="96"/>
      <c r="J48" s="76"/>
      <c r="K48" s="105"/>
      <c r="L48" s="78"/>
    </row>
    <row r="49" spans="1:13" s="34" customFormat="1" x14ac:dyDescent="0.25">
      <c r="B49" s="94" t="s">
        <v>1219</v>
      </c>
      <c r="C49" s="28" t="s">
        <v>1215</v>
      </c>
      <c r="D49" s="92" t="s">
        <v>1210</v>
      </c>
      <c r="E49" s="37" t="s">
        <v>1217</v>
      </c>
      <c r="F49" s="28" t="s">
        <v>436</v>
      </c>
      <c r="G49" s="95"/>
      <c r="H49" s="93"/>
      <c r="I49" s="93">
        <v>3301</v>
      </c>
      <c r="J49" s="76">
        <f t="shared" si="2"/>
        <v>3565.0800000000004</v>
      </c>
      <c r="K49" s="105">
        <f t="shared" si="3"/>
        <v>3850.2864000000009</v>
      </c>
      <c r="L49" s="78">
        <f t="shared" si="4"/>
        <v>2225.4655392000004</v>
      </c>
      <c r="M49" s="34" t="s">
        <v>1169</v>
      </c>
    </row>
    <row r="50" spans="1:13" s="34" customFormat="1" x14ac:dyDescent="0.25">
      <c r="B50" s="94"/>
      <c r="C50" s="28"/>
      <c r="D50" s="92"/>
      <c r="E50" s="37"/>
      <c r="F50" s="28"/>
      <c r="G50" s="95"/>
      <c r="H50" s="93"/>
      <c r="I50" s="93"/>
      <c r="J50" s="76"/>
      <c r="K50" s="105"/>
      <c r="L50" s="78"/>
    </row>
    <row r="51" spans="1:13" s="34" customFormat="1" x14ac:dyDescent="0.25">
      <c r="B51" s="94" t="s">
        <v>465</v>
      </c>
      <c r="C51" s="28" t="s">
        <v>470</v>
      </c>
      <c r="D51" s="92" t="s">
        <v>474</v>
      </c>
      <c r="E51" s="37" t="s">
        <v>469</v>
      </c>
      <c r="F51" s="28" t="s">
        <v>436</v>
      </c>
      <c r="G51" s="95">
        <v>3364</v>
      </c>
      <c r="H51" s="96">
        <f t="shared" si="0"/>
        <v>3532.2000000000003</v>
      </c>
      <c r="I51" s="96">
        <f>H51*1.05</f>
        <v>3708.8100000000004</v>
      </c>
      <c r="J51" s="76">
        <f t="shared" si="2"/>
        <v>4005.5148000000008</v>
      </c>
      <c r="K51" s="105">
        <f t="shared" si="3"/>
        <v>4325.9559840000011</v>
      </c>
      <c r="L51" s="78">
        <f t="shared" si="4"/>
        <v>2500.4025587520005</v>
      </c>
      <c r="M51" s="34" t="s">
        <v>1169</v>
      </c>
    </row>
    <row r="52" spans="1:13" s="34" customFormat="1" x14ac:dyDescent="0.25">
      <c r="B52" s="94"/>
      <c r="C52" s="28"/>
      <c r="D52" s="92"/>
      <c r="E52" s="37"/>
      <c r="F52" s="28"/>
      <c r="G52" s="95"/>
      <c r="H52" s="96"/>
      <c r="I52" s="96"/>
      <c r="J52" s="76"/>
      <c r="K52" s="105"/>
      <c r="L52" s="78"/>
    </row>
    <row r="53" spans="1:13" s="34" customFormat="1" x14ac:dyDescent="0.25">
      <c r="B53" s="94" t="s">
        <v>1206</v>
      </c>
      <c r="C53" s="28" t="s">
        <v>1215</v>
      </c>
      <c r="D53" s="92" t="s">
        <v>1207</v>
      </c>
      <c r="E53" s="37" t="s">
        <v>1218</v>
      </c>
      <c r="F53" s="28" t="s">
        <v>436</v>
      </c>
      <c r="G53" s="95"/>
      <c r="H53" s="93"/>
      <c r="I53" s="93">
        <v>3396</v>
      </c>
      <c r="J53" s="76">
        <f t="shared" si="2"/>
        <v>3667.6800000000003</v>
      </c>
      <c r="K53" s="105">
        <f t="shared" si="3"/>
        <v>3961.0944000000004</v>
      </c>
      <c r="L53" s="78">
        <f t="shared" si="4"/>
        <v>2289.5125631999999</v>
      </c>
      <c r="M53" s="34" t="s">
        <v>1169</v>
      </c>
    </row>
    <row r="54" spans="1:13" s="34" customFormat="1" x14ac:dyDescent="0.25">
      <c r="B54" s="94"/>
      <c r="C54" s="28"/>
      <c r="D54" s="92"/>
      <c r="E54" s="37"/>
      <c r="F54" s="28"/>
      <c r="G54" s="95"/>
      <c r="H54" s="93"/>
      <c r="I54" s="93"/>
      <c r="J54" s="76"/>
      <c r="K54" s="105"/>
      <c r="L54" s="78"/>
    </row>
    <row r="55" spans="1:13" x14ac:dyDescent="0.25">
      <c r="B55" s="10" t="s">
        <v>476</v>
      </c>
      <c r="C55" s="12" t="s">
        <v>470</v>
      </c>
      <c r="D55" s="8" t="s">
        <v>472</v>
      </c>
      <c r="E55" s="28" t="s">
        <v>475</v>
      </c>
      <c r="F55" s="12" t="s">
        <v>436</v>
      </c>
      <c r="G55" s="17">
        <v>3461</v>
      </c>
      <c r="H55" s="76">
        <f t="shared" si="0"/>
        <v>3634.05</v>
      </c>
      <c r="I55" s="76">
        <f>H55*1.05</f>
        <v>3815.7525000000005</v>
      </c>
      <c r="J55" s="76">
        <f t="shared" si="2"/>
        <v>4121.0127000000011</v>
      </c>
      <c r="K55" s="105">
        <f t="shared" si="3"/>
        <v>4450.6937160000016</v>
      </c>
      <c r="L55" s="30">
        <f t="shared" si="4"/>
        <v>2572.5009678480005</v>
      </c>
      <c r="M55" s="11" t="s">
        <v>1169</v>
      </c>
    </row>
    <row r="56" spans="1:13" s="11" customFormat="1" x14ac:dyDescent="0.25">
      <c r="B56" s="10"/>
      <c r="C56" s="12"/>
      <c r="D56" s="8"/>
      <c r="E56" s="28"/>
      <c r="F56" s="12"/>
      <c r="G56" s="17"/>
      <c r="H56" s="76"/>
      <c r="I56" s="76"/>
      <c r="J56" s="76"/>
      <c r="K56" s="105"/>
      <c r="L56" s="30"/>
    </row>
    <row r="57" spans="1:13" x14ac:dyDescent="0.25">
      <c r="A57" t="s">
        <v>1296</v>
      </c>
      <c r="B57" s="10" t="s">
        <v>510</v>
      </c>
      <c r="C57" s="19" t="s">
        <v>511</v>
      </c>
      <c r="D57" s="18" t="s">
        <v>501</v>
      </c>
      <c r="E57" s="37" t="s">
        <v>479</v>
      </c>
      <c r="F57" s="12" t="s">
        <v>517</v>
      </c>
      <c r="G57" s="20">
        <v>2277</v>
      </c>
      <c r="H57" s="76">
        <f t="shared" si="0"/>
        <v>2390.85</v>
      </c>
      <c r="I57" s="76">
        <f t="shared" ref="I57:I79" si="5">H57*1.05</f>
        <v>2510.3924999999999</v>
      </c>
      <c r="J57" s="76">
        <f t="shared" si="2"/>
        <v>2711.2239</v>
      </c>
      <c r="K57" s="105">
        <f t="shared" si="3"/>
        <v>2928.1218120000003</v>
      </c>
      <c r="L57" s="30">
        <f t="shared" si="4"/>
        <v>1692.454407336</v>
      </c>
      <c r="M57" s="11" t="s">
        <v>1169</v>
      </c>
    </row>
    <row r="58" spans="1:13" s="11" customFormat="1" x14ac:dyDescent="0.25">
      <c r="B58" s="10"/>
      <c r="C58" s="19"/>
      <c r="D58" s="18"/>
      <c r="E58" s="37"/>
      <c r="F58" s="12"/>
      <c r="G58" s="20"/>
      <c r="H58" s="76"/>
      <c r="I58" s="76"/>
      <c r="J58" s="76"/>
      <c r="K58" s="105"/>
      <c r="L58" s="30"/>
    </row>
    <row r="59" spans="1:13" x14ac:dyDescent="0.25">
      <c r="B59" s="10" t="s">
        <v>490</v>
      </c>
      <c r="C59" s="19" t="s">
        <v>512</v>
      </c>
      <c r="D59" s="18" t="s">
        <v>502</v>
      </c>
      <c r="E59" s="37" t="s">
        <v>480</v>
      </c>
      <c r="F59" s="12" t="s">
        <v>517</v>
      </c>
      <c r="G59" s="20">
        <v>2339</v>
      </c>
      <c r="H59" s="76">
        <f t="shared" si="0"/>
        <v>2455.9500000000003</v>
      </c>
      <c r="I59" s="76">
        <f t="shared" si="5"/>
        <v>2578.7475000000004</v>
      </c>
      <c r="J59" s="76">
        <f t="shared" si="2"/>
        <v>2785.0473000000006</v>
      </c>
      <c r="K59" s="105">
        <f t="shared" si="3"/>
        <v>3007.8510840000008</v>
      </c>
      <c r="L59" s="30">
        <f t="shared" si="4"/>
        <v>1738.5379265520003</v>
      </c>
      <c r="M59" s="11" t="s">
        <v>1169</v>
      </c>
    </row>
    <row r="60" spans="1:13" s="11" customFormat="1" x14ac:dyDescent="0.25">
      <c r="B60" s="10"/>
      <c r="C60" s="19"/>
      <c r="D60" s="18"/>
      <c r="E60" s="37"/>
      <c r="F60" s="12"/>
      <c r="G60" s="20"/>
      <c r="H60" s="76"/>
      <c r="I60" s="76"/>
      <c r="J60" s="76"/>
      <c r="K60" s="105"/>
      <c r="L60" s="30"/>
    </row>
    <row r="61" spans="1:13" x14ac:dyDescent="0.25">
      <c r="B61" s="10" t="s">
        <v>491</v>
      </c>
      <c r="C61" s="19" t="s">
        <v>511</v>
      </c>
      <c r="D61" s="18" t="s">
        <v>503</v>
      </c>
      <c r="E61" s="37" t="s">
        <v>481</v>
      </c>
      <c r="F61" s="12" t="s">
        <v>517</v>
      </c>
      <c r="G61" s="20">
        <v>2318</v>
      </c>
      <c r="H61" s="76">
        <f t="shared" si="0"/>
        <v>2433.9</v>
      </c>
      <c r="I61" s="76">
        <f t="shared" si="5"/>
        <v>2555.5950000000003</v>
      </c>
      <c r="J61" s="76">
        <f t="shared" si="2"/>
        <v>2760.0426000000007</v>
      </c>
      <c r="K61" s="105">
        <f t="shared" si="3"/>
        <v>2980.8460080000009</v>
      </c>
      <c r="L61" s="30">
        <f t="shared" si="4"/>
        <v>1722.9289926240003</v>
      </c>
      <c r="M61" s="11" t="s">
        <v>1169</v>
      </c>
    </row>
    <row r="62" spans="1:13" s="11" customFormat="1" x14ac:dyDescent="0.25">
      <c r="B62" s="10"/>
      <c r="C62" s="19"/>
      <c r="D62" s="18"/>
      <c r="E62" s="37"/>
      <c r="F62" s="12"/>
      <c r="G62" s="20"/>
      <c r="H62" s="76"/>
      <c r="I62" s="76"/>
      <c r="J62" s="76"/>
      <c r="K62" s="105"/>
      <c r="L62" s="30"/>
    </row>
    <row r="63" spans="1:13" x14ac:dyDescent="0.25">
      <c r="B63" s="10" t="s">
        <v>492</v>
      </c>
      <c r="C63" s="19" t="s">
        <v>512</v>
      </c>
      <c r="D63" s="18" t="s">
        <v>503</v>
      </c>
      <c r="E63" s="37" t="s">
        <v>481</v>
      </c>
      <c r="F63" s="12" t="s">
        <v>517</v>
      </c>
      <c r="G63" s="20">
        <v>2361</v>
      </c>
      <c r="H63" s="76">
        <f t="shared" si="0"/>
        <v>2479.0500000000002</v>
      </c>
      <c r="I63" s="76">
        <f t="shared" si="5"/>
        <v>2603.0025000000005</v>
      </c>
      <c r="J63" s="76">
        <f t="shared" si="2"/>
        <v>2811.2427000000007</v>
      </c>
      <c r="K63" s="105">
        <f t="shared" si="3"/>
        <v>3036.1421160000009</v>
      </c>
      <c r="L63" s="30">
        <f t="shared" si="4"/>
        <v>1754.8901430480005</v>
      </c>
      <c r="M63" s="11" t="s">
        <v>1169</v>
      </c>
    </row>
    <row r="64" spans="1:13" s="11" customFormat="1" x14ac:dyDescent="0.25">
      <c r="B64" s="10"/>
      <c r="C64" s="19"/>
      <c r="D64" s="18"/>
      <c r="E64" s="37"/>
      <c r="F64" s="12"/>
      <c r="G64" s="20"/>
      <c r="H64" s="76"/>
      <c r="I64" s="76"/>
      <c r="J64" s="76"/>
      <c r="K64" s="105"/>
      <c r="L64" s="30"/>
    </row>
    <row r="65" spans="1:13" x14ac:dyDescent="0.25">
      <c r="B65" s="10" t="s">
        <v>493</v>
      </c>
      <c r="C65" s="19" t="s">
        <v>513</v>
      </c>
      <c r="D65" s="18" t="s">
        <v>474</v>
      </c>
      <c r="E65" s="37" t="s">
        <v>482</v>
      </c>
      <c r="F65" s="12" t="s">
        <v>517</v>
      </c>
      <c r="G65" s="20">
        <v>2340</v>
      </c>
      <c r="H65" s="76">
        <f t="shared" si="0"/>
        <v>2457</v>
      </c>
      <c r="I65" s="76">
        <f t="shared" si="5"/>
        <v>2579.85</v>
      </c>
      <c r="J65" s="76">
        <f t="shared" si="2"/>
        <v>2786.2380000000003</v>
      </c>
      <c r="K65" s="105">
        <f t="shared" si="3"/>
        <v>3009.1370400000005</v>
      </c>
      <c r="L65" s="30">
        <f t="shared" si="4"/>
        <v>1739.2812091200001</v>
      </c>
      <c r="M65" s="11" t="s">
        <v>1169</v>
      </c>
    </row>
    <row r="66" spans="1:13" s="11" customFormat="1" x14ac:dyDescent="0.25">
      <c r="B66" s="10"/>
      <c r="C66" s="19"/>
      <c r="D66" s="18"/>
      <c r="E66" s="37"/>
      <c r="F66" s="12"/>
      <c r="G66" s="20"/>
      <c r="H66" s="76"/>
      <c r="I66" s="76"/>
      <c r="J66" s="76"/>
      <c r="K66" s="105"/>
      <c r="L66" s="30"/>
    </row>
    <row r="67" spans="1:13" x14ac:dyDescent="0.25">
      <c r="B67" s="10" t="s">
        <v>494</v>
      </c>
      <c r="C67" s="19" t="s">
        <v>514</v>
      </c>
      <c r="D67" s="18" t="s">
        <v>474</v>
      </c>
      <c r="E67" s="37" t="s">
        <v>483</v>
      </c>
      <c r="F67" s="12" t="s">
        <v>517</v>
      </c>
      <c r="G67" s="20">
        <v>2405</v>
      </c>
      <c r="H67" s="76">
        <f t="shared" si="0"/>
        <v>2525.25</v>
      </c>
      <c r="I67" s="76">
        <f t="shared" si="5"/>
        <v>2651.5125000000003</v>
      </c>
      <c r="J67" s="76">
        <f t="shared" si="2"/>
        <v>2863.6335000000004</v>
      </c>
      <c r="K67" s="105">
        <f t="shared" si="3"/>
        <v>3092.7241800000006</v>
      </c>
      <c r="L67" s="30">
        <f t="shared" si="4"/>
        <v>1787.5945760400002</v>
      </c>
      <c r="M67" s="11" t="s">
        <v>1169</v>
      </c>
    </row>
    <row r="68" spans="1:13" s="11" customFormat="1" x14ac:dyDescent="0.25">
      <c r="B68" s="10"/>
      <c r="C68" s="19"/>
      <c r="D68" s="18"/>
      <c r="E68" s="37"/>
      <c r="F68" s="12"/>
      <c r="G68" s="20"/>
      <c r="H68" s="76"/>
      <c r="I68" s="76"/>
      <c r="J68" s="76"/>
      <c r="K68" s="105"/>
      <c r="L68" s="30"/>
    </row>
    <row r="69" spans="1:13" x14ac:dyDescent="0.25">
      <c r="B69" s="10" t="s">
        <v>495</v>
      </c>
      <c r="C69" s="19" t="s">
        <v>511</v>
      </c>
      <c r="D69" s="18" t="s">
        <v>504</v>
      </c>
      <c r="E69" s="37" t="s">
        <v>484</v>
      </c>
      <c r="F69" s="12" t="s">
        <v>517</v>
      </c>
      <c r="G69" s="20">
        <v>2340</v>
      </c>
      <c r="H69" s="76">
        <f t="shared" si="0"/>
        <v>2457</v>
      </c>
      <c r="I69" s="76">
        <f t="shared" si="5"/>
        <v>2579.85</v>
      </c>
      <c r="J69" s="76">
        <f t="shared" ref="J68:J79" si="6">I69*1.08</f>
        <v>2786.2380000000003</v>
      </c>
      <c r="K69" s="105">
        <f t="shared" ref="K68:K79" si="7">J69*1.08</f>
        <v>3009.1370400000005</v>
      </c>
      <c r="L69" s="30">
        <f t="shared" si="4"/>
        <v>1739.2812091200001</v>
      </c>
      <c r="M69" s="11" t="s">
        <v>1169</v>
      </c>
    </row>
    <row r="70" spans="1:13" s="11" customFormat="1" x14ac:dyDescent="0.25">
      <c r="B70" s="10"/>
      <c r="C70" s="19"/>
      <c r="D70" s="18"/>
      <c r="E70" s="37"/>
      <c r="F70" s="12"/>
      <c r="G70" s="20"/>
      <c r="H70" s="76"/>
      <c r="I70" s="76"/>
      <c r="J70" s="76"/>
      <c r="K70" s="105"/>
      <c r="L70" s="30"/>
    </row>
    <row r="71" spans="1:13" x14ac:dyDescent="0.25">
      <c r="A71" s="42" t="s">
        <v>1188</v>
      </c>
      <c r="B71" s="10" t="s">
        <v>496</v>
      </c>
      <c r="C71" s="19" t="s">
        <v>515</v>
      </c>
      <c r="D71" s="18" t="s">
        <v>505</v>
      </c>
      <c r="E71" s="37" t="s">
        <v>485</v>
      </c>
      <c r="F71" s="12" t="s">
        <v>517</v>
      </c>
      <c r="G71" s="20">
        <v>2471</v>
      </c>
      <c r="H71" s="76">
        <f t="shared" si="0"/>
        <v>2594.5500000000002</v>
      </c>
      <c r="I71" s="76">
        <f t="shared" si="5"/>
        <v>2724.2775000000001</v>
      </c>
      <c r="J71" s="76">
        <f t="shared" si="6"/>
        <v>2942.2197000000006</v>
      </c>
      <c r="K71" s="105">
        <f t="shared" si="7"/>
        <v>3177.5972760000009</v>
      </c>
      <c r="L71" s="30">
        <f t="shared" si="4"/>
        <v>1836.6512255280004</v>
      </c>
      <c r="M71" s="11" t="s">
        <v>1169</v>
      </c>
    </row>
    <row r="72" spans="1:13" s="11" customFormat="1" x14ac:dyDescent="0.25">
      <c r="A72" s="42"/>
      <c r="B72" s="10"/>
      <c r="C72" s="19"/>
      <c r="D72" s="18"/>
      <c r="E72" s="37"/>
      <c r="F72" s="12"/>
      <c r="G72" s="20"/>
      <c r="H72" s="76"/>
      <c r="I72" s="76"/>
      <c r="J72" s="76"/>
      <c r="K72" s="105"/>
      <c r="L72" s="30"/>
    </row>
    <row r="73" spans="1:13" x14ac:dyDescent="0.25">
      <c r="B73" s="10" t="s">
        <v>497</v>
      </c>
      <c r="C73" s="19" t="s">
        <v>511</v>
      </c>
      <c r="D73" s="18" t="s">
        <v>506</v>
      </c>
      <c r="E73" s="37" t="s">
        <v>486</v>
      </c>
      <c r="F73" s="12" t="s">
        <v>517</v>
      </c>
      <c r="G73" s="20">
        <v>2362</v>
      </c>
      <c r="H73" s="76">
        <f t="shared" si="0"/>
        <v>2480.1</v>
      </c>
      <c r="I73" s="76">
        <f t="shared" si="5"/>
        <v>2604.105</v>
      </c>
      <c r="J73" s="76">
        <f t="shared" si="6"/>
        <v>2812.4334000000003</v>
      </c>
      <c r="K73" s="105">
        <f t="shared" si="7"/>
        <v>3037.4280720000006</v>
      </c>
      <c r="L73" s="30">
        <f t="shared" si="4"/>
        <v>1755.6334256160003</v>
      </c>
      <c r="M73" s="11" t="s">
        <v>1169</v>
      </c>
    </row>
    <row r="74" spans="1:13" s="11" customFormat="1" x14ac:dyDescent="0.25">
      <c r="B74" s="10"/>
      <c r="C74" s="19"/>
      <c r="D74" s="18"/>
      <c r="E74" s="37"/>
      <c r="F74" s="12"/>
      <c r="G74" s="20"/>
      <c r="H74" s="76"/>
      <c r="I74" s="76"/>
      <c r="J74" s="76"/>
      <c r="K74" s="105"/>
      <c r="L74" s="30"/>
    </row>
    <row r="75" spans="1:13" x14ac:dyDescent="0.25">
      <c r="A75" t="s">
        <v>1187</v>
      </c>
      <c r="B75" s="10" t="s">
        <v>498</v>
      </c>
      <c r="C75" s="19" t="s">
        <v>512</v>
      </c>
      <c r="D75" s="18" t="s">
        <v>507</v>
      </c>
      <c r="E75" s="37" t="s">
        <v>487</v>
      </c>
      <c r="F75" s="12" t="s">
        <v>517</v>
      </c>
      <c r="G75" s="20">
        <v>2426</v>
      </c>
      <c r="H75" s="76">
        <f t="shared" si="0"/>
        <v>2547.3000000000002</v>
      </c>
      <c r="I75" s="76">
        <f t="shared" si="5"/>
        <v>2674.6650000000004</v>
      </c>
      <c r="J75" s="76">
        <f t="shared" si="6"/>
        <v>2888.6382000000008</v>
      </c>
      <c r="K75" s="105">
        <f t="shared" si="7"/>
        <v>3119.729256000001</v>
      </c>
      <c r="L75" s="30">
        <f t="shared" si="4"/>
        <v>1803.2035099680004</v>
      </c>
      <c r="M75" s="11" t="s">
        <v>1169</v>
      </c>
    </row>
    <row r="76" spans="1:13" s="11" customFormat="1" x14ac:dyDescent="0.25">
      <c r="B76" s="10"/>
      <c r="C76" s="19"/>
      <c r="D76" s="18"/>
      <c r="E76" s="37"/>
      <c r="F76" s="12"/>
      <c r="G76" s="20"/>
      <c r="H76" s="76"/>
      <c r="I76" s="76"/>
      <c r="J76" s="76"/>
      <c r="K76" s="105"/>
      <c r="L76" s="30"/>
    </row>
    <row r="77" spans="1:13" x14ac:dyDescent="0.25">
      <c r="B77" s="10" t="s">
        <v>499</v>
      </c>
      <c r="C77" s="19" t="s">
        <v>513</v>
      </c>
      <c r="D77" s="18" t="s">
        <v>508</v>
      </c>
      <c r="E77" s="37" t="s">
        <v>488</v>
      </c>
      <c r="F77" s="12" t="s">
        <v>517</v>
      </c>
      <c r="G77" s="20">
        <v>2394</v>
      </c>
      <c r="H77" s="76">
        <f t="shared" si="0"/>
        <v>2513.7000000000003</v>
      </c>
      <c r="I77" s="76">
        <f t="shared" si="5"/>
        <v>2639.3850000000002</v>
      </c>
      <c r="J77" s="76">
        <f t="shared" si="6"/>
        <v>2850.5358000000006</v>
      </c>
      <c r="K77" s="105">
        <f t="shared" si="7"/>
        <v>3078.578664000001</v>
      </c>
      <c r="L77" s="30">
        <f t="shared" si="4"/>
        <v>1779.4184677920005</v>
      </c>
      <c r="M77" s="11" t="s">
        <v>1169</v>
      </c>
    </row>
    <row r="78" spans="1:13" s="11" customFormat="1" x14ac:dyDescent="0.25">
      <c r="B78" s="10"/>
      <c r="C78" s="19"/>
      <c r="D78" s="18"/>
      <c r="E78" s="37"/>
      <c r="F78" s="12"/>
      <c r="G78" s="20"/>
      <c r="H78" s="76"/>
      <c r="I78" s="76"/>
      <c r="J78" s="76"/>
      <c r="K78" s="105"/>
      <c r="L78" s="30"/>
    </row>
    <row r="79" spans="1:13" x14ac:dyDescent="0.25">
      <c r="B79" s="10" t="s">
        <v>500</v>
      </c>
      <c r="C79" s="19" t="s">
        <v>516</v>
      </c>
      <c r="D79" s="18" t="s">
        <v>509</v>
      </c>
      <c r="E79" s="37" t="s">
        <v>489</v>
      </c>
      <c r="F79" s="12" t="s">
        <v>517</v>
      </c>
      <c r="G79" s="20">
        <v>2471</v>
      </c>
      <c r="H79" s="76">
        <f t="shared" si="0"/>
        <v>2594.5500000000002</v>
      </c>
      <c r="I79" s="76">
        <f t="shared" si="5"/>
        <v>2724.2775000000001</v>
      </c>
      <c r="J79" s="76">
        <f t="shared" si="6"/>
        <v>2942.2197000000006</v>
      </c>
      <c r="K79" s="105">
        <f t="shared" si="7"/>
        <v>3177.5972760000009</v>
      </c>
      <c r="L79" s="30">
        <f t="shared" si="4"/>
        <v>1836.6512255280004</v>
      </c>
      <c r="M79" s="11" t="s">
        <v>1169</v>
      </c>
    </row>
    <row r="80" spans="1:13" x14ac:dyDescent="0.25">
      <c r="K80" s="106"/>
    </row>
    <row r="81" spans="7:12" x14ac:dyDescent="0.25">
      <c r="G81" s="38"/>
      <c r="H81" s="38"/>
      <c r="I81" s="38"/>
      <c r="J81" s="38"/>
      <c r="K81" s="106"/>
      <c r="L81" s="38"/>
    </row>
    <row r="82" spans="7:12" x14ac:dyDescent="0.25">
      <c r="K82" s="106"/>
    </row>
    <row r="83" spans="7:12" x14ac:dyDescent="0.25">
      <c r="K83" s="106"/>
      <c r="L83" s="3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90"/>
  <sheetViews>
    <sheetView tabSelected="1" topLeftCell="D1" zoomScaleNormal="100" workbookViewId="0">
      <pane ySplit="1" topLeftCell="A2" activePane="bottomLeft" state="frozen"/>
      <selection pane="bottomLeft" activeCell="K125" sqref="K125"/>
    </sheetView>
  </sheetViews>
  <sheetFormatPr defaultRowHeight="15" x14ac:dyDescent="0.25"/>
  <cols>
    <col min="1" max="1" width="35.28515625" style="63" customWidth="1"/>
    <col min="2" max="2" width="29.5703125" customWidth="1"/>
    <col min="3" max="3" width="121" customWidth="1"/>
    <col min="4" max="4" width="18.7109375" customWidth="1"/>
    <col min="5" max="5" width="31.85546875" customWidth="1"/>
    <col min="6" max="6" width="95" customWidth="1"/>
    <col min="7" max="7" width="21.140625" hidden="1" customWidth="1"/>
    <col min="8" max="8" width="21.140625" style="11" hidden="1" customWidth="1"/>
    <col min="9" max="9" width="0.140625" style="11" hidden="1" customWidth="1"/>
    <col min="10" max="10" width="21.140625" style="11" customWidth="1"/>
    <col min="11" max="11" width="17.5703125" customWidth="1"/>
    <col min="12" max="12" width="24.85546875" customWidth="1"/>
  </cols>
  <sheetData>
    <row r="1" spans="1:13" s="11" customFormat="1" ht="67.5" customHeight="1" x14ac:dyDescent="0.25">
      <c r="A1" s="60"/>
      <c r="B1" s="58" t="s">
        <v>3</v>
      </c>
      <c r="C1" s="13" t="s">
        <v>0</v>
      </c>
      <c r="D1" s="13" t="s">
        <v>253</v>
      </c>
      <c r="E1" s="14" t="s">
        <v>1</v>
      </c>
      <c r="F1" s="13" t="s">
        <v>2</v>
      </c>
      <c r="G1" s="77" t="s">
        <v>1293</v>
      </c>
      <c r="H1" s="77" t="s">
        <v>1292</v>
      </c>
      <c r="I1" s="77" t="s">
        <v>1323</v>
      </c>
      <c r="J1" s="77" t="s">
        <v>1322</v>
      </c>
      <c r="K1" s="40" t="s">
        <v>1156</v>
      </c>
      <c r="L1" s="77" t="s">
        <v>1321</v>
      </c>
    </row>
    <row r="2" spans="1:13" s="46" customFormat="1" ht="16.5" customHeight="1" x14ac:dyDescent="0.25">
      <c r="A2" s="61"/>
      <c r="B2" s="43" t="s">
        <v>1175</v>
      </c>
      <c r="C2" s="44"/>
      <c r="D2" s="44"/>
      <c r="E2" s="44"/>
      <c r="F2" s="44"/>
      <c r="G2" s="44"/>
      <c r="H2" s="44"/>
      <c r="I2" s="44"/>
      <c r="J2" s="44"/>
      <c r="K2" s="45"/>
      <c r="L2" s="44"/>
    </row>
    <row r="3" spans="1:13" x14ac:dyDescent="0.25">
      <c r="A3" s="62"/>
      <c r="B3" s="59" t="s">
        <v>669</v>
      </c>
      <c r="C3" s="2" t="s">
        <v>848</v>
      </c>
      <c r="D3" s="12" t="s">
        <v>857</v>
      </c>
      <c r="E3" s="3" t="s">
        <v>518</v>
      </c>
      <c r="F3" s="12" t="s">
        <v>881</v>
      </c>
      <c r="G3" s="23">
        <v>1690</v>
      </c>
      <c r="H3" s="82">
        <f>G3*1.05</f>
        <v>1774.5</v>
      </c>
      <c r="I3" s="82">
        <f>H3*1.05</f>
        <v>1863.2250000000001</v>
      </c>
      <c r="J3" s="82">
        <f>I3*1.08</f>
        <v>2012.2830000000004</v>
      </c>
      <c r="K3" s="105">
        <f>J3*1.11</f>
        <v>2233.6341300000004</v>
      </c>
      <c r="L3" s="30">
        <f>K3*0.578</f>
        <v>1291.0405271400002</v>
      </c>
      <c r="M3" s="11" t="s">
        <v>1170</v>
      </c>
    </row>
    <row r="4" spans="1:13" x14ac:dyDescent="0.25">
      <c r="B4" s="59" t="s">
        <v>670</v>
      </c>
      <c r="C4" s="2" t="s">
        <v>848</v>
      </c>
      <c r="D4" s="12" t="s">
        <v>858</v>
      </c>
      <c r="E4" s="3" t="s">
        <v>519</v>
      </c>
      <c r="F4" s="12" t="s">
        <v>881</v>
      </c>
      <c r="G4" s="23">
        <v>1742</v>
      </c>
      <c r="H4" s="82">
        <f t="shared" ref="H4:H67" si="0">G4*1.05</f>
        <v>1829.1000000000001</v>
      </c>
      <c r="I4" s="82">
        <f t="shared" ref="I4:I67" si="1">H4*1.05</f>
        <v>1920.5550000000003</v>
      </c>
      <c r="J4" s="82">
        <f t="shared" ref="J4:J67" si="2">I4*1.08</f>
        <v>2074.1994000000004</v>
      </c>
      <c r="K4" s="105">
        <f t="shared" ref="K4:K67" si="3">J4*1.11</f>
        <v>2302.3613340000006</v>
      </c>
      <c r="L4" s="30">
        <f t="shared" ref="L4:L67" si="4">K4*0.578</f>
        <v>1330.7648510520003</v>
      </c>
      <c r="M4" s="11" t="s">
        <v>1170</v>
      </c>
    </row>
    <row r="5" spans="1:13" x14ac:dyDescent="0.25">
      <c r="B5" s="59" t="s">
        <v>671</v>
      </c>
      <c r="C5" s="2" t="s">
        <v>848</v>
      </c>
      <c r="D5" s="12" t="s">
        <v>859</v>
      </c>
      <c r="E5" s="3" t="s">
        <v>520</v>
      </c>
      <c r="F5" s="12" t="s">
        <v>881</v>
      </c>
      <c r="G5" s="23">
        <v>1797</v>
      </c>
      <c r="H5" s="82">
        <f t="shared" si="0"/>
        <v>1886.8500000000001</v>
      </c>
      <c r="I5" s="82">
        <f t="shared" si="1"/>
        <v>1981.1925000000003</v>
      </c>
      <c r="J5" s="82">
        <f t="shared" si="2"/>
        <v>2139.6879000000004</v>
      </c>
      <c r="K5" s="105">
        <f t="shared" si="3"/>
        <v>2375.0535690000006</v>
      </c>
      <c r="L5" s="30">
        <f t="shared" si="4"/>
        <v>1372.7809628820003</v>
      </c>
      <c r="M5" s="11" t="s">
        <v>1170</v>
      </c>
    </row>
    <row r="6" spans="1:13" x14ac:dyDescent="0.25">
      <c r="B6" s="59" t="s">
        <v>672</v>
      </c>
      <c r="C6" s="2" t="s">
        <v>848</v>
      </c>
      <c r="D6" s="12" t="s">
        <v>860</v>
      </c>
      <c r="E6" s="3" t="s">
        <v>521</v>
      </c>
      <c r="F6" s="12" t="s">
        <v>881</v>
      </c>
      <c r="G6" s="23">
        <f>1406+446</f>
        <v>1852</v>
      </c>
      <c r="H6" s="82">
        <f t="shared" si="0"/>
        <v>1944.6000000000001</v>
      </c>
      <c r="I6" s="82">
        <f t="shared" si="1"/>
        <v>2041.8300000000002</v>
      </c>
      <c r="J6" s="82">
        <f t="shared" si="2"/>
        <v>2205.1764000000003</v>
      </c>
      <c r="K6" s="105">
        <f t="shared" si="3"/>
        <v>2447.7458040000006</v>
      </c>
      <c r="L6" s="30">
        <f t="shared" si="4"/>
        <v>1414.7970747120003</v>
      </c>
      <c r="M6" s="11" t="s">
        <v>1170</v>
      </c>
    </row>
    <row r="7" spans="1:13" x14ac:dyDescent="0.25">
      <c r="A7" s="63" t="s">
        <v>1198</v>
      </c>
      <c r="B7" s="59" t="s">
        <v>673</v>
      </c>
      <c r="C7" s="2" t="s">
        <v>848</v>
      </c>
      <c r="D7" s="12" t="s">
        <v>861</v>
      </c>
      <c r="E7" s="3" t="s">
        <v>522</v>
      </c>
      <c r="F7" s="12" t="s">
        <v>881</v>
      </c>
      <c r="G7" s="23">
        <f>1438+455</f>
        <v>1893</v>
      </c>
      <c r="H7" s="82">
        <f t="shared" si="0"/>
        <v>1987.65</v>
      </c>
      <c r="I7" s="82">
        <f t="shared" si="1"/>
        <v>2087.0325000000003</v>
      </c>
      <c r="J7" s="82">
        <f t="shared" si="2"/>
        <v>2253.9951000000005</v>
      </c>
      <c r="K7" s="105">
        <f t="shared" si="3"/>
        <v>2501.9345610000009</v>
      </c>
      <c r="L7" s="30">
        <f t="shared" si="4"/>
        <v>1446.1181762580004</v>
      </c>
      <c r="M7" s="11" t="s">
        <v>1170</v>
      </c>
    </row>
    <row r="8" spans="1:13" x14ac:dyDescent="0.25">
      <c r="B8" s="59" t="s">
        <v>674</v>
      </c>
      <c r="C8" s="2" t="s">
        <v>848</v>
      </c>
      <c r="D8" s="12" t="s">
        <v>862</v>
      </c>
      <c r="E8" s="3" t="s">
        <v>523</v>
      </c>
      <c r="F8" s="12" t="s">
        <v>881</v>
      </c>
      <c r="G8" s="23">
        <f>1469+464</f>
        <v>1933</v>
      </c>
      <c r="H8" s="82">
        <f t="shared" si="0"/>
        <v>2029.65</v>
      </c>
      <c r="I8" s="82">
        <f t="shared" si="1"/>
        <v>2131.1325000000002</v>
      </c>
      <c r="J8" s="82">
        <f t="shared" si="2"/>
        <v>2301.6231000000002</v>
      </c>
      <c r="K8" s="105">
        <f t="shared" si="3"/>
        <v>2554.8016410000005</v>
      </c>
      <c r="L8" s="30">
        <f t="shared" si="4"/>
        <v>1476.6753484980002</v>
      </c>
      <c r="M8" s="11" t="s">
        <v>1170</v>
      </c>
    </row>
    <row r="9" spans="1:13" x14ac:dyDescent="0.25">
      <c r="B9" s="59" t="s">
        <v>675</v>
      </c>
      <c r="C9" s="2" t="s">
        <v>848</v>
      </c>
      <c r="D9" s="12" t="s">
        <v>863</v>
      </c>
      <c r="E9" s="3" t="s">
        <v>524</v>
      </c>
      <c r="F9" s="12" t="s">
        <v>881</v>
      </c>
      <c r="G9" s="23">
        <f>1556+475</f>
        <v>2031</v>
      </c>
      <c r="H9" s="82">
        <f t="shared" si="0"/>
        <v>2132.5500000000002</v>
      </c>
      <c r="I9" s="82">
        <f t="shared" si="1"/>
        <v>2239.1775000000002</v>
      </c>
      <c r="J9" s="82">
        <f t="shared" si="2"/>
        <v>2418.3117000000002</v>
      </c>
      <c r="K9" s="105">
        <f t="shared" si="3"/>
        <v>2684.3259870000006</v>
      </c>
      <c r="L9" s="30">
        <f t="shared" si="4"/>
        <v>1551.5404204860004</v>
      </c>
      <c r="M9" s="11" t="s">
        <v>1170</v>
      </c>
    </row>
    <row r="10" spans="1:13" x14ac:dyDescent="0.25">
      <c r="B10" s="59" t="s">
        <v>676</v>
      </c>
      <c r="C10" s="2" t="s">
        <v>848</v>
      </c>
      <c r="D10" s="12" t="s">
        <v>864</v>
      </c>
      <c r="E10" s="3" t="s">
        <v>525</v>
      </c>
      <c r="F10" s="12" t="s">
        <v>881</v>
      </c>
      <c r="G10" s="23">
        <f>1607+486</f>
        <v>2093</v>
      </c>
      <c r="H10" s="82">
        <f t="shared" si="0"/>
        <v>2197.65</v>
      </c>
      <c r="I10" s="82">
        <f t="shared" si="1"/>
        <v>2307.5325000000003</v>
      </c>
      <c r="J10" s="82">
        <f t="shared" si="2"/>
        <v>2492.1351000000004</v>
      </c>
      <c r="K10" s="105">
        <f t="shared" si="3"/>
        <v>2766.2699610000009</v>
      </c>
      <c r="L10" s="30">
        <f t="shared" si="4"/>
        <v>1598.9040374580004</v>
      </c>
      <c r="M10" s="11" t="s">
        <v>1170</v>
      </c>
    </row>
    <row r="11" spans="1:13" x14ac:dyDescent="0.25">
      <c r="B11" s="59" t="s">
        <v>677</v>
      </c>
      <c r="C11" s="2" t="s">
        <v>848</v>
      </c>
      <c r="D11" s="12" t="s">
        <v>865</v>
      </c>
      <c r="E11" s="3" t="s">
        <v>526</v>
      </c>
      <c r="F11" s="12" t="s">
        <v>881</v>
      </c>
      <c r="G11" s="23">
        <f>1669+494</f>
        <v>2163</v>
      </c>
      <c r="H11" s="82">
        <f t="shared" si="0"/>
        <v>2271.15</v>
      </c>
      <c r="I11" s="82">
        <f t="shared" si="1"/>
        <v>2384.7075</v>
      </c>
      <c r="J11" s="82">
        <f t="shared" si="2"/>
        <v>2575.4841000000001</v>
      </c>
      <c r="K11" s="105">
        <f t="shared" si="3"/>
        <v>2858.7873510000004</v>
      </c>
      <c r="L11" s="30">
        <f t="shared" si="4"/>
        <v>1652.3790888780002</v>
      </c>
      <c r="M11" s="11" t="s">
        <v>1170</v>
      </c>
    </row>
    <row r="12" spans="1:13" x14ac:dyDescent="0.25">
      <c r="B12" s="59" t="s">
        <v>678</v>
      </c>
      <c r="C12" s="2" t="s">
        <v>848</v>
      </c>
      <c r="D12" s="12" t="s">
        <v>866</v>
      </c>
      <c r="E12" s="3" t="s">
        <v>527</v>
      </c>
      <c r="F12" s="12" t="s">
        <v>881</v>
      </c>
      <c r="G12" s="23">
        <f>1735+498</f>
        <v>2233</v>
      </c>
      <c r="H12" s="82">
        <f t="shared" si="0"/>
        <v>2344.65</v>
      </c>
      <c r="I12" s="82">
        <f t="shared" si="1"/>
        <v>2461.8825000000002</v>
      </c>
      <c r="J12" s="82">
        <f t="shared" si="2"/>
        <v>2658.8331000000003</v>
      </c>
      <c r="K12" s="105">
        <f t="shared" si="3"/>
        <v>2951.3047410000004</v>
      </c>
      <c r="L12" s="30">
        <f t="shared" si="4"/>
        <v>1705.8541402980002</v>
      </c>
      <c r="M12" s="11" t="s">
        <v>1170</v>
      </c>
    </row>
    <row r="13" spans="1:13" x14ac:dyDescent="0.25">
      <c r="B13" s="59" t="s">
        <v>679</v>
      </c>
      <c r="C13" s="2" t="s">
        <v>848</v>
      </c>
      <c r="D13" s="12" t="s">
        <v>867</v>
      </c>
      <c r="E13" s="3" t="s">
        <v>528</v>
      </c>
      <c r="F13" s="12" t="s">
        <v>881</v>
      </c>
      <c r="G13" s="24">
        <v>1739</v>
      </c>
      <c r="H13" s="82">
        <f t="shared" si="0"/>
        <v>1825.95</v>
      </c>
      <c r="I13" s="82">
        <f t="shared" si="1"/>
        <v>1917.2475000000002</v>
      </c>
      <c r="J13" s="82">
        <f t="shared" si="2"/>
        <v>2070.6273000000001</v>
      </c>
      <c r="K13" s="105">
        <f t="shared" si="3"/>
        <v>2298.3963030000004</v>
      </c>
      <c r="L13" s="30">
        <f t="shared" si="4"/>
        <v>1328.4730631340001</v>
      </c>
      <c r="M13" s="11" t="s">
        <v>1170</v>
      </c>
    </row>
    <row r="14" spans="1:13" x14ac:dyDescent="0.25">
      <c r="B14" s="59" t="s">
        <v>680</v>
      </c>
      <c r="C14" s="2" t="s">
        <v>848</v>
      </c>
      <c r="D14" s="12" t="s">
        <v>868</v>
      </c>
      <c r="E14" s="3" t="s">
        <v>529</v>
      </c>
      <c r="F14" s="12" t="s">
        <v>881</v>
      </c>
      <c r="G14" s="24">
        <v>1792</v>
      </c>
      <c r="H14" s="82">
        <f t="shared" si="0"/>
        <v>1881.6000000000001</v>
      </c>
      <c r="I14" s="82">
        <f t="shared" si="1"/>
        <v>1975.6800000000003</v>
      </c>
      <c r="J14" s="82">
        <f t="shared" si="2"/>
        <v>2133.7344000000003</v>
      </c>
      <c r="K14" s="105">
        <f t="shared" si="3"/>
        <v>2368.4451840000006</v>
      </c>
      <c r="L14" s="30">
        <f t="shared" si="4"/>
        <v>1368.9613163520003</v>
      </c>
      <c r="M14" s="11" t="s">
        <v>1170</v>
      </c>
    </row>
    <row r="15" spans="1:13" x14ac:dyDescent="0.25">
      <c r="B15" s="59" t="s">
        <v>681</v>
      </c>
      <c r="C15" s="2" t="s">
        <v>848</v>
      </c>
      <c r="D15" s="12" t="s">
        <v>869</v>
      </c>
      <c r="E15" s="3" t="s">
        <v>530</v>
      </c>
      <c r="F15" s="12" t="s">
        <v>881</v>
      </c>
      <c r="G15" s="24">
        <v>1848</v>
      </c>
      <c r="H15" s="82">
        <f t="shared" si="0"/>
        <v>1940.4</v>
      </c>
      <c r="I15" s="82">
        <f t="shared" si="1"/>
        <v>2037.42</v>
      </c>
      <c r="J15" s="82">
        <f t="shared" si="2"/>
        <v>2200.4136000000003</v>
      </c>
      <c r="K15" s="105">
        <f t="shared" si="3"/>
        <v>2442.4590960000005</v>
      </c>
      <c r="L15" s="30">
        <f t="shared" si="4"/>
        <v>1411.7413574880002</v>
      </c>
      <c r="M15" s="11" t="s">
        <v>1170</v>
      </c>
    </row>
    <row r="16" spans="1:13" x14ac:dyDescent="0.25">
      <c r="B16" s="59" t="s">
        <v>682</v>
      </c>
      <c r="C16" s="2" t="s">
        <v>848</v>
      </c>
      <c r="D16" s="12" t="s">
        <v>870</v>
      </c>
      <c r="E16" s="3" t="s">
        <v>531</v>
      </c>
      <c r="F16" s="12" t="s">
        <v>881</v>
      </c>
      <c r="G16" s="25">
        <f>1460+446</f>
        <v>1906</v>
      </c>
      <c r="H16" s="82">
        <f t="shared" si="0"/>
        <v>2001.3000000000002</v>
      </c>
      <c r="I16" s="82">
        <f t="shared" si="1"/>
        <v>2101.3650000000002</v>
      </c>
      <c r="J16" s="82">
        <f t="shared" si="2"/>
        <v>2269.4742000000006</v>
      </c>
      <c r="K16" s="105">
        <f t="shared" si="3"/>
        <v>2519.1163620000007</v>
      </c>
      <c r="L16" s="30">
        <f t="shared" si="4"/>
        <v>1456.0492572360004</v>
      </c>
      <c r="M16" s="11" t="s">
        <v>1170</v>
      </c>
    </row>
    <row r="17" spans="1:13" x14ac:dyDescent="0.25">
      <c r="A17" s="63" t="s">
        <v>547</v>
      </c>
      <c r="B17" s="59" t="s">
        <v>683</v>
      </c>
      <c r="C17" s="2" t="s">
        <v>848</v>
      </c>
      <c r="D17" s="12" t="s">
        <v>871</v>
      </c>
      <c r="E17" s="3" t="s">
        <v>532</v>
      </c>
      <c r="F17" s="12" t="s">
        <v>881</v>
      </c>
      <c r="G17" s="25">
        <f>1499+455</f>
        <v>1954</v>
      </c>
      <c r="H17" s="82">
        <f t="shared" si="0"/>
        <v>2051.7000000000003</v>
      </c>
      <c r="I17" s="82">
        <f t="shared" si="1"/>
        <v>2154.2850000000003</v>
      </c>
      <c r="J17" s="82">
        <f t="shared" si="2"/>
        <v>2326.6278000000007</v>
      </c>
      <c r="K17" s="105">
        <f t="shared" si="3"/>
        <v>2582.5568580000008</v>
      </c>
      <c r="L17" s="30">
        <f t="shared" si="4"/>
        <v>1492.7178639240003</v>
      </c>
      <c r="M17" s="11" t="s">
        <v>1170</v>
      </c>
    </row>
    <row r="18" spans="1:13" x14ac:dyDescent="0.25">
      <c r="B18" s="59" t="s">
        <v>684</v>
      </c>
      <c r="C18" s="2" t="s">
        <v>848</v>
      </c>
      <c r="D18" s="12" t="s">
        <v>872</v>
      </c>
      <c r="E18" s="3" t="s">
        <v>533</v>
      </c>
      <c r="F18" s="12" t="s">
        <v>881</v>
      </c>
      <c r="G18" s="25">
        <f>1537+464</f>
        <v>2001</v>
      </c>
      <c r="H18" s="82">
        <f t="shared" si="0"/>
        <v>2101.0500000000002</v>
      </c>
      <c r="I18" s="82">
        <f t="shared" si="1"/>
        <v>2206.1025000000004</v>
      </c>
      <c r="J18" s="82">
        <f t="shared" si="2"/>
        <v>2382.5907000000007</v>
      </c>
      <c r="K18" s="105">
        <f t="shared" si="3"/>
        <v>2644.6756770000011</v>
      </c>
      <c r="L18" s="30">
        <f t="shared" si="4"/>
        <v>1528.6225413060006</v>
      </c>
      <c r="M18" s="11" t="s">
        <v>1170</v>
      </c>
    </row>
    <row r="19" spans="1:13" x14ac:dyDescent="0.25">
      <c r="B19" s="59" t="s">
        <v>685</v>
      </c>
      <c r="C19" s="2" t="s">
        <v>848</v>
      </c>
      <c r="D19" s="12" t="s">
        <v>873</v>
      </c>
      <c r="E19" s="3" t="s">
        <v>534</v>
      </c>
      <c r="F19" s="12" t="s">
        <v>881</v>
      </c>
      <c r="G19" s="25">
        <f>1630+475</f>
        <v>2105</v>
      </c>
      <c r="H19" s="82">
        <f t="shared" si="0"/>
        <v>2210.25</v>
      </c>
      <c r="I19" s="82">
        <f t="shared" si="1"/>
        <v>2320.7625000000003</v>
      </c>
      <c r="J19" s="82">
        <f t="shared" si="2"/>
        <v>2506.4235000000003</v>
      </c>
      <c r="K19" s="105">
        <f t="shared" si="3"/>
        <v>2782.1300850000007</v>
      </c>
      <c r="L19" s="30">
        <f t="shared" si="4"/>
        <v>1608.0711891300002</v>
      </c>
      <c r="M19" s="11" t="s">
        <v>1170</v>
      </c>
    </row>
    <row r="20" spans="1:13" x14ac:dyDescent="0.25">
      <c r="B20" s="59" t="s">
        <v>686</v>
      </c>
      <c r="C20" s="2" t="s">
        <v>848</v>
      </c>
      <c r="D20" s="12" t="s">
        <v>874</v>
      </c>
      <c r="E20" s="3" t="s">
        <v>535</v>
      </c>
      <c r="F20" s="12" t="s">
        <v>881</v>
      </c>
      <c r="G20" s="25">
        <f>1689+494</f>
        <v>2183</v>
      </c>
      <c r="H20" s="82">
        <f t="shared" si="0"/>
        <v>2292.15</v>
      </c>
      <c r="I20" s="82">
        <f t="shared" si="1"/>
        <v>2406.7575000000002</v>
      </c>
      <c r="J20" s="82">
        <f t="shared" si="2"/>
        <v>2599.2981000000004</v>
      </c>
      <c r="K20" s="105">
        <f t="shared" si="3"/>
        <v>2885.2208910000008</v>
      </c>
      <c r="L20" s="30">
        <f t="shared" si="4"/>
        <v>1667.6576749980004</v>
      </c>
      <c r="M20" s="11" t="s">
        <v>1170</v>
      </c>
    </row>
    <row r="21" spans="1:13" x14ac:dyDescent="0.25">
      <c r="B21" s="59" t="s">
        <v>687</v>
      </c>
      <c r="C21" s="2" t="s">
        <v>848</v>
      </c>
      <c r="D21" s="12" t="s">
        <v>875</v>
      </c>
      <c r="E21" s="3" t="s">
        <v>536</v>
      </c>
      <c r="F21" s="12" t="s">
        <v>881</v>
      </c>
      <c r="G21" s="25">
        <f>1748+494</f>
        <v>2242</v>
      </c>
      <c r="H21" s="82">
        <f t="shared" si="0"/>
        <v>2354.1</v>
      </c>
      <c r="I21" s="82">
        <f t="shared" si="1"/>
        <v>2471.8049999999998</v>
      </c>
      <c r="J21" s="82">
        <f t="shared" si="2"/>
        <v>2669.5493999999999</v>
      </c>
      <c r="K21" s="105">
        <f t="shared" si="3"/>
        <v>2963.199834</v>
      </c>
      <c r="L21" s="30">
        <f t="shared" si="4"/>
        <v>1712.7295040519998</v>
      </c>
      <c r="M21" s="11" t="s">
        <v>1170</v>
      </c>
    </row>
    <row r="22" spans="1:13" x14ac:dyDescent="0.25">
      <c r="B22" s="59" t="s">
        <v>688</v>
      </c>
      <c r="C22" s="2" t="s">
        <v>848</v>
      </c>
      <c r="D22" s="12" t="s">
        <v>876</v>
      </c>
      <c r="E22" s="3" t="s">
        <v>537</v>
      </c>
      <c r="F22" s="12" t="s">
        <v>881</v>
      </c>
      <c r="G22" s="25">
        <f>1808+498</f>
        <v>2306</v>
      </c>
      <c r="H22" s="82">
        <f t="shared" si="0"/>
        <v>2421.3000000000002</v>
      </c>
      <c r="I22" s="82">
        <f t="shared" si="1"/>
        <v>2542.3650000000002</v>
      </c>
      <c r="J22" s="82">
        <f t="shared" si="2"/>
        <v>2745.7542000000003</v>
      </c>
      <c r="K22" s="105">
        <f t="shared" si="3"/>
        <v>3047.7871620000005</v>
      </c>
      <c r="L22" s="30">
        <f t="shared" si="4"/>
        <v>1761.6209796360001</v>
      </c>
      <c r="M22" s="11" t="s">
        <v>1170</v>
      </c>
    </row>
    <row r="23" spans="1:13" x14ac:dyDescent="0.25">
      <c r="B23" s="59" t="s">
        <v>689</v>
      </c>
      <c r="C23" s="2" t="s">
        <v>837</v>
      </c>
      <c r="D23" s="12" t="s">
        <v>857</v>
      </c>
      <c r="E23" s="3" t="s">
        <v>887</v>
      </c>
      <c r="F23" s="12" t="s">
        <v>882</v>
      </c>
      <c r="G23" s="24">
        <v>1512</v>
      </c>
      <c r="H23" s="82">
        <f t="shared" si="0"/>
        <v>1587.6000000000001</v>
      </c>
      <c r="I23" s="82">
        <f t="shared" si="1"/>
        <v>1666.9800000000002</v>
      </c>
      <c r="J23" s="82">
        <f t="shared" si="2"/>
        <v>1800.3384000000003</v>
      </c>
      <c r="K23" s="105">
        <f t="shared" si="3"/>
        <v>1998.3756240000005</v>
      </c>
      <c r="L23" s="30">
        <f t="shared" si="4"/>
        <v>1155.0611106720003</v>
      </c>
      <c r="M23" s="11" t="s">
        <v>1170</v>
      </c>
    </row>
    <row r="24" spans="1:13" x14ac:dyDescent="0.25">
      <c r="B24" s="59" t="s">
        <v>690</v>
      </c>
      <c r="C24" s="2" t="s">
        <v>837</v>
      </c>
      <c r="D24" s="12" t="s">
        <v>858</v>
      </c>
      <c r="E24" s="3" t="s">
        <v>538</v>
      </c>
      <c r="F24" s="12" t="s">
        <v>882</v>
      </c>
      <c r="G24" s="24">
        <v>1558</v>
      </c>
      <c r="H24" s="82">
        <f t="shared" si="0"/>
        <v>1635.9</v>
      </c>
      <c r="I24" s="82">
        <f t="shared" si="1"/>
        <v>1717.6950000000002</v>
      </c>
      <c r="J24" s="82">
        <f t="shared" si="2"/>
        <v>1855.1106000000002</v>
      </c>
      <c r="K24" s="105">
        <f t="shared" si="3"/>
        <v>2059.1727660000006</v>
      </c>
      <c r="L24" s="30">
        <f t="shared" si="4"/>
        <v>1190.2018587480002</v>
      </c>
      <c r="M24" s="11" t="s">
        <v>1170</v>
      </c>
    </row>
    <row r="25" spans="1:13" x14ac:dyDescent="0.25">
      <c r="B25" s="59" t="s">
        <v>691</v>
      </c>
      <c r="C25" s="2" t="s">
        <v>837</v>
      </c>
      <c r="D25" s="12" t="s">
        <v>859</v>
      </c>
      <c r="E25" s="3" t="s">
        <v>539</v>
      </c>
      <c r="F25" s="12" t="s">
        <v>882</v>
      </c>
      <c r="G25" s="24">
        <v>1607</v>
      </c>
      <c r="H25" s="82">
        <f t="shared" si="0"/>
        <v>1687.3500000000001</v>
      </c>
      <c r="I25" s="82">
        <f t="shared" si="1"/>
        <v>1771.7175000000002</v>
      </c>
      <c r="J25" s="82">
        <f t="shared" si="2"/>
        <v>1913.4549000000004</v>
      </c>
      <c r="K25" s="105">
        <f t="shared" si="3"/>
        <v>2123.9349390000007</v>
      </c>
      <c r="L25" s="30">
        <f t="shared" si="4"/>
        <v>1227.6343947420003</v>
      </c>
      <c r="M25" s="11" t="s">
        <v>1170</v>
      </c>
    </row>
    <row r="26" spans="1:13" x14ac:dyDescent="0.25">
      <c r="B26" s="59" t="s">
        <v>692</v>
      </c>
      <c r="C26" s="2" t="s">
        <v>837</v>
      </c>
      <c r="D26" s="12" t="s">
        <v>860</v>
      </c>
      <c r="E26" s="3" t="s">
        <v>540</v>
      </c>
      <c r="F26" s="12" t="s">
        <v>882</v>
      </c>
      <c r="G26" s="23">
        <f>1406+250</f>
        <v>1656</v>
      </c>
      <c r="H26" s="82">
        <f t="shared" si="0"/>
        <v>1738.8000000000002</v>
      </c>
      <c r="I26" s="82">
        <f t="shared" si="1"/>
        <v>1825.7400000000002</v>
      </c>
      <c r="J26" s="82">
        <f t="shared" si="2"/>
        <v>1971.7992000000004</v>
      </c>
      <c r="K26" s="105">
        <f t="shared" si="3"/>
        <v>2188.6971120000007</v>
      </c>
      <c r="L26" s="30">
        <f t="shared" si="4"/>
        <v>1265.0669307360004</v>
      </c>
      <c r="M26" s="11" t="s">
        <v>1170</v>
      </c>
    </row>
    <row r="27" spans="1:13" x14ac:dyDescent="0.25">
      <c r="B27" s="59" t="s">
        <v>693</v>
      </c>
      <c r="C27" s="2" t="s">
        <v>837</v>
      </c>
      <c r="D27" s="12" t="s">
        <v>861</v>
      </c>
      <c r="E27" s="3" t="s">
        <v>541</v>
      </c>
      <c r="F27" s="12" t="s">
        <v>882</v>
      </c>
      <c r="G27" s="23">
        <f>1438+257</f>
        <v>1695</v>
      </c>
      <c r="H27" s="82">
        <f t="shared" si="0"/>
        <v>1779.75</v>
      </c>
      <c r="I27" s="82">
        <f t="shared" si="1"/>
        <v>1868.7375000000002</v>
      </c>
      <c r="J27" s="82">
        <f t="shared" si="2"/>
        <v>2018.2365000000004</v>
      </c>
      <c r="K27" s="105">
        <f t="shared" si="3"/>
        <v>2240.2425150000008</v>
      </c>
      <c r="L27" s="30">
        <f t="shared" si="4"/>
        <v>1294.8601736700004</v>
      </c>
      <c r="M27" s="11" t="s">
        <v>1170</v>
      </c>
    </row>
    <row r="28" spans="1:13" x14ac:dyDescent="0.25">
      <c r="B28" s="59" t="s">
        <v>694</v>
      </c>
      <c r="C28" s="2" t="s">
        <v>837</v>
      </c>
      <c r="D28" s="12" t="s">
        <v>862</v>
      </c>
      <c r="E28" s="3" t="s">
        <v>542</v>
      </c>
      <c r="F28" s="12" t="s">
        <v>882</v>
      </c>
      <c r="G28" s="23">
        <f>1469+262</f>
        <v>1731</v>
      </c>
      <c r="H28" s="82">
        <f t="shared" si="0"/>
        <v>1817.5500000000002</v>
      </c>
      <c r="I28" s="82">
        <f t="shared" si="1"/>
        <v>1908.4275000000002</v>
      </c>
      <c r="J28" s="82">
        <f t="shared" si="2"/>
        <v>2061.1017000000002</v>
      </c>
      <c r="K28" s="105">
        <f t="shared" si="3"/>
        <v>2287.8228870000003</v>
      </c>
      <c r="L28" s="30">
        <f t="shared" si="4"/>
        <v>1322.3616286860001</v>
      </c>
      <c r="M28" s="11" t="s">
        <v>1170</v>
      </c>
    </row>
    <row r="29" spans="1:13" x14ac:dyDescent="0.25">
      <c r="B29" s="59" t="s">
        <v>695</v>
      </c>
      <c r="C29" s="2" t="s">
        <v>837</v>
      </c>
      <c r="D29" s="12" t="s">
        <v>863</v>
      </c>
      <c r="E29" s="3" t="s">
        <v>543</v>
      </c>
      <c r="F29" s="12" t="s">
        <v>882</v>
      </c>
      <c r="G29" s="23">
        <f>1556+271</f>
        <v>1827</v>
      </c>
      <c r="H29" s="82">
        <f t="shared" si="0"/>
        <v>1918.3500000000001</v>
      </c>
      <c r="I29" s="82">
        <f t="shared" si="1"/>
        <v>2014.2675000000002</v>
      </c>
      <c r="J29" s="82">
        <f t="shared" si="2"/>
        <v>2175.4089000000004</v>
      </c>
      <c r="K29" s="105">
        <f t="shared" si="3"/>
        <v>2414.7038790000006</v>
      </c>
      <c r="L29" s="30">
        <f t="shared" si="4"/>
        <v>1395.6988420620003</v>
      </c>
      <c r="M29" s="11" t="s">
        <v>1170</v>
      </c>
    </row>
    <row r="30" spans="1:13" x14ac:dyDescent="0.25">
      <c r="B30" s="59" t="s">
        <v>696</v>
      </c>
      <c r="C30" s="2" t="s">
        <v>837</v>
      </c>
      <c r="D30" s="12" t="s">
        <v>864</v>
      </c>
      <c r="E30" s="3" t="s">
        <v>544</v>
      </c>
      <c r="F30" s="12" t="s">
        <v>882</v>
      </c>
      <c r="G30" s="23">
        <f>1607+279</f>
        <v>1886</v>
      </c>
      <c r="H30" s="82">
        <f t="shared" si="0"/>
        <v>1980.3000000000002</v>
      </c>
      <c r="I30" s="82">
        <f t="shared" si="1"/>
        <v>2079.3150000000001</v>
      </c>
      <c r="J30" s="82">
        <f t="shared" si="2"/>
        <v>2245.6602000000003</v>
      </c>
      <c r="K30" s="105">
        <f t="shared" si="3"/>
        <v>2492.6828220000007</v>
      </c>
      <c r="L30" s="30">
        <f t="shared" si="4"/>
        <v>1440.7706711160004</v>
      </c>
      <c r="M30" s="11" t="s">
        <v>1170</v>
      </c>
    </row>
    <row r="31" spans="1:13" x14ac:dyDescent="0.25">
      <c r="B31" s="59" t="s">
        <v>697</v>
      </c>
      <c r="C31" s="2" t="s">
        <v>837</v>
      </c>
      <c r="D31" s="12" t="s">
        <v>865</v>
      </c>
      <c r="E31" s="3" t="s">
        <v>545</v>
      </c>
      <c r="F31" s="12" t="s">
        <v>882</v>
      </c>
      <c r="G31" s="23">
        <f>1669+293</f>
        <v>1962</v>
      </c>
      <c r="H31" s="82">
        <f t="shared" si="0"/>
        <v>2060.1</v>
      </c>
      <c r="I31" s="82">
        <f t="shared" si="1"/>
        <v>2163.105</v>
      </c>
      <c r="J31" s="82">
        <f t="shared" si="2"/>
        <v>2336.1534000000001</v>
      </c>
      <c r="K31" s="105">
        <f t="shared" si="3"/>
        <v>2593.1302740000006</v>
      </c>
      <c r="L31" s="30">
        <f t="shared" si="4"/>
        <v>1498.8292983720003</v>
      </c>
      <c r="M31" s="11" t="s">
        <v>1170</v>
      </c>
    </row>
    <row r="32" spans="1:13" x14ac:dyDescent="0.25">
      <c r="B32" s="59" t="s">
        <v>698</v>
      </c>
      <c r="C32" s="2" t="s">
        <v>837</v>
      </c>
      <c r="D32" s="12" t="s">
        <v>866</v>
      </c>
      <c r="E32" s="3" t="s">
        <v>546</v>
      </c>
      <c r="F32" s="12" t="s">
        <v>882</v>
      </c>
      <c r="G32" s="23">
        <f>1735+308</f>
        <v>2043</v>
      </c>
      <c r="H32" s="82">
        <f t="shared" si="0"/>
        <v>2145.15</v>
      </c>
      <c r="I32" s="82">
        <f t="shared" si="1"/>
        <v>2252.4075000000003</v>
      </c>
      <c r="J32" s="82">
        <f t="shared" si="2"/>
        <v>2432.6001000000006</v>
      </c>
      <c r="K32" s="105">
        <f t="shared" si="3"/>
        <v>2700.1861110000009</v>
      </c>
      <c r="L32" s="30">
        <f t="shared" si="4"/>
        <v>1560.7075721580004</v>
      </c>
      <c r="M32" s="11" t="s">
        <v>1170</v>
      </c>
    </row>
    <row r="33" spans="1:13" x14ac:dyDescent="0.25">
      <c r="B33" s="59" t="s">
        <v>699</v>
      </c>
      <c r="C33" s="2" t="s">
        <v>837</v>
      </c>
      <c r="D33" s="12" t="s">
        <v>867</v>
      </c>
      <c r="E33" s="3" t="s">
        <v>547</v>
      </c>
      <c r="F33" s="12" t="s">
        <v>882</v>
      </c>
      <c r="G33" s="24">
        <v>1561</v>
      </c>
      <c r="H33" s="82">
        <f t="shared" si="0"/>
        <v>1639.0500000000002</v>
      </c>
      <c r="I33" s="82">
        <f t="shared" si="1"/>
        <v>1721.0025000000003</v>
      </c>
      <c r="J33" s="82">
        <f t="shared" si="2"/>
        <v>1858.6827000000005</v>
      </c>
      <c r="K33" s="105">
        <f t="shared" si="3"/>
        <v>2063.1377970000008</v>
      </c>
      <c r="L33" s="30">
        <f t="shared" si="4"/>
        <v>1192.4936466660004</v>
      </c>
      <c r="M33" s="11" t="s">
        <v>1170</v>
      </c>
    </row>
    <row r="34" spans="1:13" x14ac:dyDescent="0.25">
      <c r="B34" s="59" t="s">
        <v>700</v>
      </c>
      <c r="C34" s="2" t="s">
        <v>837</v>
      </c>
      <c r="D34" s="12" t="s">
        <v>868</v>
      </c>
      <c r="E34" s="3" t="s">
        <v>548</v>
      </c>
      <c r="F34" s="12" t="s">
        <v>882</v>
      </c>
      <c r="G34" s="24">
        <v>1609</v>
      </c>
      <c r="H34" s="82">
        <f t="shared" si="0"/>
        <v>1689.45</v>
      </c>
      <c r="I34" s="82">
        <f t="shared" si="1"/>
        <v>1773.9225000000001</v>
      </c>
      <c r="J34" s="82">
        <f t="shared" si="2"/>
        <v>1915.8363000000002</v>
      </c>
      <c r="K34" s="105">
        <f t="shared" si="3"/>
        <v>2126.5782930000005</v>
      </c>
      <c r="L34" s="30">
        <f t="shared" si="4"/>
        <v>1229.1622533540001</v>
      </c>
      <c r="M34" s="11" t="s">
        <v>1170</v>
      </c>
    </row>
    <row r="35" spans="1:13" x14ac:dyDescent="0.25">
      <c r="B35" s="59" t="s">
        <v>701</v>
      </c>
      <c r="C35" s="2" t="s">
        <v>837</v>
      </c>
      <c r="D35" s="12" t="s">
        <v>869</v>
      </c>
      <c r="E35" s="3" t="s">
        <v>549</v>
      </c>
      <c r="F35" s="12" t="s">
        <v>882</v>
      </c>
      <c r="G35" s="24">
        <v>1658</v>
      </c>
      <c r="H35" s="82">
        <f t="shared" si="0"/>
        <v>1740.9</v>
      </c>
      <c r="I35" s="82">
        <f t="shared" si="1"/>
        <v>1827.9450000000002</v>
      </c>
      <c r="J35" s="82">
        <f t="shared" si="2"/>
        <v>1974.1806000000004</v>
      </c>
      <c r="K35" s="105">
        <f t="shared" si="3"/>
        <v>2191.3404660000006</v>
      </c>
      <c r="L35" s="30">
        <f t="shared" si="4"/>
        <v>1266.5947893480002</v>
      </c>
      <c r="M35" s="11" t="s">
        <v>1170</v>
      </c>
    </row>
    <row r="36" spans="1:13" x14ac:dyDescent="0.25">
      <c r="B36" s="59" t="s">
        <v>702</v>
      </c>
      <c r="C36" s="2" t="s">
        <v>837</v>
      </c>
      <c r="D36" s="12" t="s">
        <v>870</v>
      </c>
      <c r="E36" s="3" t="s">
        <v>550</v>
      </c>
      <c r="F36" s="12" t="s">
        <v>882</v>
      </c>
      <c r="G36" s="25">
        <f>1460+250</f>
        <v>1710</v>
      </c>
      <c r="H36" s="82">
        <f t="shared" si="0"/>
        <v>1795.5</v>
      </c>
      <c r="I36" s="82">
        <f t="shared" si="1"/>
        <v>1885.2750000000001</v>
      </c>
      <c r="J36" s="82">
        <f t="shared" si="2"/>
        <v>2036.0970000000002</v>
      </c>
      <c r="K36" s="105">
        <f t="shared" si="3"/>
        <v>2260.0676700000004</v>
      </c>
      <c r="L36" s="30">
        <f t="shared" si="4"/>
        <v>1306.3191132600002</v>
      </c>
      <c r="M36" s="11" t="s">
        <v>1170</v>
      </c>
    </row>
    <row r="37" spans="1:13" x14ac:dyDescent="0.25">
      <c r="B37" s="59" t="s">
        <v>703</v>
      </c>
      <c r="C37" s="2" t="s">
        <v>837</v>
      </c>
      <c r="D37" s="12" t="s">
        <v>871</v>
      </c>
      <c r="E37" s="3" t="s">
        <v>551</v>
      </c>
      <c r="F37" s="12" t="s">
        <v>882</v>
      </c>
      <c r="G37" s="25">
        <f>1499+257</f>
        <v>1756</v>
      </c>
      <c r="H37" s="82">
        <f t="shared" si="0"/>
        <v>1843.8000000000002</v>
      </c>
      <c r="I37" s="82">
        <f t="shared" si="1"/>
        <v>1935.9900000000002</v>
      </c>
      <c r="J37" s="82">
        <f t="shared" si="2"/>
        <v>2090.8692000000005</v>
      </c>
      <c r="K37" s="105">
        <f t="shared" si="3"/>
        <v>2320.8648120000007</v>
      </c>
      <c r="L37" s="30">
        <f t="shared" si="4"/>
        <v>1341.4598613360004</v>
      </c>
      <c r="M37" s="11" t="s">
        <v>1170</v>
      </c>
    </row>
    <row r="38" spans="1:13" x14ac:dyDescent="0.25">
      <c r="B38" s="59" t="s">
        <v>704</v>
      </c>
      <c r="C38" s="2" t="s">
        <v>837</v>
      </c>
      <c r="D38" s="12" t="s">
        <v>872</v>
      </c>
      <c r="E38" s="3" t="s">
        <v>552</v>
      </c>
      <c r="F38" s="12" t="s">
        <v>882</v>
      </c>
      <c r="G38" s="25">
        <f>1537+262</f>
        <v>1799</v>
      </c>
      <c r="H38" s="82">
        <f t="shared" si="0"/>
        <v>1888.95</v>
      </c>
      <c r="I38" s="82">
        <f t="shared" si="1"/>
        <v>1983.3975</v>
      </c>
      <c r="J38" s="82">
        <f t="shared" si="2"/>
        <v>2142.0693000000001</v>
      </c>
      <c r="K38" s="105">
        <f t="shared" si="3"/>
        <v>2377.6969230000004</v>
      </c>
      <c r="L38" s="30">
        <f t="shared" si="4"/>
        <v>1374.3088214940001</v>
      </c>
      <c r="M38" s="11" t="s">
        <v>1170</v>
      </c>
    </row>
    <row r="39" spans="1:13" x14ac:dyDescent="0.25">
      <c r="B39" s="59" t="s">
        <v>705</v>
      </c>
      <c r="C39" s="2" t="s">
        <v>837</v>
      </c>
      <c r="D39" s="12" t="s">
        <v>873</v>
      </c>
      <c r="E39" s="3" t="s">
        <v>553</v>
      </c>
      <c r="F39" s="12" t="s">
        <v>882</v>
      </c>
      <c r="G39" s="17">
        <f>1630+271</f>
        <v>1901</v>
      </c>
      <c r="H39" s="82">
        <f t="shared" si="0"/>
        <v>1996.0500000000002</v>
      </c>
      <c r="I39" s="82">
        <f t="shared" si="1"/>
        <v>2095.8525000000004</v>
      </c>
      <c r="J39" s="82">
        <f t="shared" si="2"/>
        <v>2263.5207000000005</v>
      </c>
      <c r="K39" s="105">
        <f t="shared" si="3"/>
        <v>2512.5079770000007</v>
      </c>
      <c r="L39" s="30">
        <f t="shared" si="4"/>
        <v>1452.2296107060004</v>
      </c>
      <c r="M39" s="11" t="s">
        <v>1170</v>
      </c>
    </row>
    <row r="40" spans="1:13" x14ac:dyDescent="0.25">
      <c r="B40" s="59" t="s">
        <v>706</v>
      </c>
      <c r="C40" s="2" t="s">
        <v>837</v>
      </c>
      <c r="D40" s="12" t="s">
        <v>874</v>
      </c>
      <c r="E40" s="3" t="s">
        <v>554</v>
      </c>
      <c r="F40" s="12" t="s">
        <v>882</v>
      </c>
      <c r="G40" s="17">
        <f>1689+279</f>
        <v>1968</v>
      </c>
      <c r="H40" s="82">
        <f t="shared" si="0"/>
        <v>2066.4</v>
      </c>
      <c r="I40" s="82">
        <f t="shared" si="1"/>
        <v>2169.7200000000003</v>
      </c>
      <c r="J40" s="82">
        <f t="shared" si="2"/>
        <v>2343.2976000000003</v>
      </c>
      <c r="K40" s="105">
        <f t="shared" si="3"/>
        <v>2601.0603360000005</v>
      </c>
      <c r="L40" s="30">
        <f t="shared" si="4"/>
        <v>1503.4128742080002</v>
      </c>
      <c r="M40" s="11" t="s">
        <v>1170</v>
      </c>
    </row>
    <row r="41" spans="1:13" x14ac:dyDescent="0.25">
      <c r="B41" s="59" t="s">
        <v>707</v>
      </c>
      <c r="C41" s="2" t="s">
        <v>837</v>
      </c>
      <c r="D41" s="12" t="s">
        <v>875</v>
      </c>
      <c r="E41" s="3" t="s">
        <v>555</v>
      </c>
      <c r="F41" s="12" t="s">
        <v>882</v>
      </c>
      <c r="G41" s="6">
        <f>1748+293</f>
        <v>2041</v>
      </c>
      <c r="H41" s="82">
        <f t="shared" si="0"/>
        <v>2143.0500000000002</v>
      </c>
      <c r="I41" s="82">
        <f t="shared" si="1"/>
        <v>2250.2025000000003</v>
      </c>
      <c r="J41" s="82">
        <f t="shared" si="2"/>
        <v>2430.2187000000004</v>
      </c>
      <c r="K41" s="105">
        <f t="shared" si="3"/>
        <v>2697.5427570000006</v>
      </c>
      <c r="L41" s="30">
        <f t="shared" si="4"/>
        <v>1559.1797135460004</v>
      </c>
      <c r="M41" s="11" t="s">
        <v>1170</v>
      </c>
    </row>
    <row r="42" spans="1:13" x14ac:dyDescent="0.25">
      <c r="B42" s="59" t="s">
        <v>708</v>
      </c>
      <c r="C42" s="2" t="s">
        <v>837</v>
      </c>
      <c r="D42" s="12" t="s">
        <v>876</v>
      </c>
      <c r="E42" s="3" t="s">
        <v>556</v>
      </c>
      <c r="F42" s="12" t="s">
        <v>882</v>
      </c>
      <c r="G42" s="6">
        <f>1808+308</f>
        <v>2116</v>
      </c>
      <c r="H42" s="82">
        <f t="shared" si="0"/>
        <v>2221.8000000000002</v>
      </c>
      <c r="I42" s="82">
        <f t="shared" si="1"/>
        <v>2332.8900000000003</v>
      </c>
      <c r="J42" s="82">
        <f t="shared" si="2"/>
        <v>2519.5212000000006</v>
      </c>
      <c r="K42" s="105">
        <f t="shared" si="3"/>
        <v>2796.6685320000011</v>
      </c>
      <c r="L42" s="30">
        <f t="shared" si="4"/>
        <v>1616.4744114960006</v>
      </c>
      <c r="M42" s="11" t="s">
        <v>1170</v>
      </c>
    </row>
    <row r="43" spans="1:13" s="46" customFormat="1" x14ac:dyDescent="0.25">
      <c r="A43" s="64"/>
      <c r="B43" s="43" t="s">
        <v>1174</v>
      </c>
      <c r="C43" s="47"/>
      <c r="D43" s="47"/>
      <c r="E43" s="48"/>
      <c r="F43" s="47"/>
      <c r="G43" s="49"/>
      <c r="H43" s="83"/>
      <c r="I43" s="83"/>
      <c r="J43" s="83"/>
      <c r="K43" s="107"/>
      <c r="L43" s="50"/>
    </row>
    <row r="44" spans="1:13" x14ac:dyDescent="0.25">
      <c r="A44" s="62"/>
      <c r="B44" s="59" t="s">
        <v>709</v>
      </c>
      <c r="C44" s="2" t="s">
        <v>838</v>
      </c>
      <c r="D44" s="12" t="s">
        <v>857</v>
      </c>
      <c r="E44" s="3" t="s">
        <v>557</v>
      </c>
      <c r="F44" s="12" t="s">
        <v>881</v>
      </c>
      <c r="G44" s="24">
        <v>1433</v>
      </c>
      <c r="H44" s="82">
        <f t="shared" si="0"/>
        <v>1504.65</v>
      </c>
      <c r="I44" s="82">
        <f t="shared" si="1"/>
        <v>1579.8825000000002</v>
      </c>
      <c r="J44" s="82">
        <f t="shared" si="2"/>
        <v>1706.2731000000003</v>
      </c>
      <c r="K44" s="105">
        <f t="shared" si="3"/>
        <v>1893.9631410000006</v>
      </c>
      <c r="L44" s="30">
        <f t="shared" si="4"/>
        <v>1094.7106954980002</v>
      </c>
      <c r="M44" s="11" t="s">
        <v>1170</v>
      </c>
    </row>
    <row r="45" spans="1:13" x14ac:dyDescent="0.25">
      <c r="B45" s="59" t="s">
        <v>710</v>
      </c>
      <c r="C45" s="2" t="s">
        <v>838</v>
      </c>
      <c r="D45" s="12" t="s">
        <v>858</v>
      </c>
      <c r="E45" s="3" t="s">
        <v>558</v>
      </c>
      <c r="F45" s="12" t="s">
        <v>881</v>
      </c>
      <c r="G45" s="24">
        <v>1467</v>
      </c>
      <c r="H45" s="82">
        <f t="shared" si="0"/>
        <v>1540.3500000000001</v>
      </c>
      <c r="I45" s="82">
        <f t="shared" si="1"/>
        <v>1617.3675000000003</v>
      </c>
      <c r="J45" s="82">
        <f t="shared" si="2"/>
        <v>1746.7569000000005</v>
      </c>
      <c r="K45" s="105">
        <f t="shared" si="3"/>
        <v>1938.9001590000007</v>
      </c>
      <c r="L45" s="30">
        <f t="shared" si="4"/>
        <v>1120.6842919020003</v>
      </c>
      <c r="M45" s="11" t="s">
        <v>1170</v>
      </c>
    </row>
    <row r="46" spans="1:13" x14ac:dyDescent="0.25">
      <c r="A46" s="66" t="s">
        <v>1197</v>
      </c>
      <c r="B46" s="59" t="s">
        <v>711</v>
      </c>
      <c r="C46" s="2" t="s">
        <v>838</v>
      </c>
      <c r="D46" s="12" t="s">
        <v>859</v>
      </c>
      <c r="E46" s="3" t="s">
        <v>559</v>
      </c>
      <c r="F46" s="12" t="s">
        <v>881</v>
      </c>
      <c r="G46" s="24">
        <v>1503</v>
      </c>
      <c r="H46" s="82">
        <f t="shared" si="0"/>
        <v>1578.15</v>
      </c>
      <c r="I46" s="82">
        <f t="shared" si="1"/>
        <v>1657.0575000000001</v>
      </c>
      <c r="J46" s="82">
        <f t="shared" si="2"/>
        <v>1789.6221000000003</v>
      </c>
      <c r="K46" s="105">
        <f t="shared" si="3"/>
        <v>1986.4805310000004</v>
      </c>
      <c r="L46" s="30">
        <f t="shared" si="4"/>
        <v>1148.1857469180002</v>
      </c>
      <c r="M46" s="11" t="s">
        <v>1170</v>
      </c>
    </row>
    <row r="47" spans="1:13" x14ac:dyDescent="0.25">
      <c r="B47" s="59" t="s">
        <v>712</v>
      </c>
      <c r="C47" s="2" t="s">
        <v>838</v>
      </c>
      <c r="D47" s="12" t="s">
        <v>860</v>
      </c>
      <c r="E47" s="3" t="s">
        <v>560</v>
      </c>
      <c r="F47" s="12" t="s">
        <v>881</v>
      </c>
      <c r="G47" s="23">
        <f>1227+319</f>
        <v>1546</v>
      </c>
      <c r="H47" s="82">
        <f t="shared" si="0"/>
        <v>1623.3000000000002</v>
      </c>
      <c r="I47" s="82">
        <f t="shared" si="1"/>
        <v>1704.4650000000004</v>
      </c>
      <c r="J47" s="82">
        <f t="shared" si="2"/>
        <v>1840.8222000000005</v>
      </c>
      <c r="K47" s="105">
        <f t="shared" si="3"/>
        <v>2043.3126420000008</v>
      </c>
      <c r="L47" s="30">
        <f t="shared" si="4"/>
        <v>1181.0347070760004</v>
      </c>
      <c r="M47" s="11" t="s">
        <v>1170</v>
      </c>
    </row>
    <row r="48" spans="1:13" x14ac:dyDescent="0.25">
      <c r="B48" s="59" t="s">
        <v>713</v>
      </c>
      <c r="C48" s="2" t="s">
        <v>838</v>
      </c>
      <c r="D48" s="12" t="s">
        <v>861</v>
      </c>
      <c r="E48" s="3" t="s">
        <v>561</v>
      </c>
      <c r="F48" s="12" t="s">
        <v>881</v>
      </c>
      <c r="G48" s="23">
        <f>1391+330</f>
        <v>1721</v>
      </c>
      <c r="H48" s="82">
        <f t="shared" si="0"/>
        <v>1807.0500000000002</v>
      </c>
      <c r="I48" s="82">
        <f t="shared" si="1"/>
        <v>1897.4025000000004</v>
      </c>
      <c r="J48" s="82">
        <f t="shared" si="2"/>
        <v>2049.1947000000005</v>
      </c>
      <c r="K48" s="105">
        <f t="shared" si="3"/>
        <v>2274.6061170000007</v>
      </c>
      <c r="L48" s="30">
        <f t="shared" si="4"/>
        <v>1314.7223356260004</v>
      </c>
      <c r="M48" s="11" t="s">
        <v>1170</v>
      </c>
    </row>
    <row r="49" spans="2:13" x14ac:dyDescent="0.25">
      <c r="B49" s="59" t="s">
        <v>714</v>
      </c>
      <c r="C49" s="2" t="s">
        <v>838</v>
      </c>
      <c r="D49" s="12" t="s">
        <v>862</v>
      </c>
      <c r="E49" s="3" t="s">
        <v>562</v>
      </c>
      <c r="F49" s="12" t="s">
        <v>881</v>
      </c>
      <c r="G49" s="23">
        <f>1435+330</f>
        <v>1765</v>
      </c>
      <c r="H49" s="82">
        <f t="shared" si="0"/>
        <v>1853.25</v>
      </c>
      <c r="I49" s="82">
        <f t="shared" si="1"/>
        <v>1945.9125000000001</v>
      </c>
      <c r="J49" s="82">
        <f t="shared" si="2"/>
        <v>2101.5855000000001</v>
      </c>
      <c r="K49" s="105">
        <f t="shared" si="3"/>
        <v>2332.7599050000003</v>
      </c>
      <c r="L49" s="30">
        <f t="shared" si="4"/>
        <v>1348.33522509</v>
      </c>
      <c r="M49" s="11" t="s">
        <v>1170</v>
      </c>
    </row>
    <row r="50" spans="2:13" x14ac:dyDescent="0.25">
      <c r="B50" s="59" t="s">
        <v>715</v>
      </c>
      <c r="C50" s="2" t="s">
        <v>838</v>
      </c>
      <c r="D50" s="12" t="s">
        <v>863</v>
      </c>
      <c r="E50" s="3" t="s">
        <v>563</v>
      </c>
      <c r="F50" s="12" t="s">
        <v>881</v>
      </c>
      <c r="G50" s="23">
        <f>1479+340</f>
        <v>1819</v>
      </c>
      <c r="H50" s="82">
        <f t="shared" si="0"/>
        <v>1909.95</v>
      </c>
      <c r="I50" s="82">
        <f t="shared" si="1"/>
        <v>2005.4475000000002</v>
      </c>
      <c r="J50" s="82">
        <f t="shared" si="2"/>
        <v>2165.8833000000004</v>
      </c>
      <c r="K50" s="105">
        <f t="shared" si="3"/>
        <v>2404.1304630000009</v>
      </c>
      <c r="L50" s="30">
        <f t="shared" si="4"/>
        <v>1389.5874076140003</v>
      </c>
      <c r="M50" s="11" t="s">
        <v>1170</v>
      </c>
    </row>
    <row r="51" spans="2:13" x14ac:dyDescent="0.25">
      <c r="B51" s="59" t="s">
        <v>716</v>
      </c>
      <c r="C51" s="2" t="s">
        <v>838</v>
      </c>
      <c r="D51" s="12" t="s">
        <v>864</v>
      </c>
      <c r="E51" s="3" t="s">
        <v>564</v>
      </c>
      <c r="F51" s="12" t="s">
        <v>881</v>
      </c>
      <c r="G51" s="23">
        <f>1566+350</f>
        <v>1916</v>
      </c>
      <c r="H51" s="82">
        <f t="shared" si="0"/>
        <v>2011.8000000000002</v>
      </c>
      <c r="I51" s="82">
        <f t="shared" si="1"/>
        <v>2112.3900000000003</v>
      </c>
      <c r="J51" s="82">
        <f t="shared" si="2"/>
        <v>2281.3812000000007</v>
      </c>
      <c r="K51" s="105">
        <f t="shared" si="3"/>
        <v>2532.3331320000011</v>
      </c>
      <c r="L51" s="30">
        <f t="shared" si="4"/>
        <v>1463.6885502960006</v>
      </c>
      <c r="M51" s="11" t="s">
        <v>1170</v>
      </c>
    </row>
    <row r="52" spans="2:13" x14ac:dyDescent="0.25">
      <c r="B52" s="59" t="s">
        <v>717</v>
      </c>
      <c r="C52" s="2" t="s">
        <v>838</v>
      </c>
      <c r="D52" s="12" t="s">
        <v>865</v>
      </c>
      <c r="E52" s="3" t="s">
        <v>565</v>
      </c>
      <c r="F52" s="12" t="s">
        <v>881</v>
      </c>
      <c r="G52" s="23">
        <f>1613+361</f>
        <v>1974</v>
      </c>
      <c r="H52" s="82">
        <f t="shared" si="0"/>
        <v>2072.7000000000003</v>
      </c>
      <c r="I52" s="82">
        <f t="shared" si="1"/>
        <v>2176.3350000000005</v>
      </c>
      <c r="J52" s="82">
        <f t="shared" si="2"/>
        <v>2350.4418000000005</v>
      </c>
      <c r="K52" s="105">
        <f t="shared" si="3"/>
        <v>2608.9903980000008</v>
      </c>
      <c r="L52" s="30">
        <f t="shared" si="4"/>
        <v>1507.9964500440003</v>
      </c>
      <c r="M52" s="11" t="s">
        <v>1170</v>
      </c>
    </row>
    <row r="53" spans="2:13" x14ac:dyDescent="0.25">
      <c r="B53" s="59" t="s">
        <v>718</v>
      </c>
      <c r="C53" s="2" t="s">
        <v>838</v>
      </c>
      <c r="D53" s="12" t="s">
        <v>866</v>
      </c>
      <c r="E53" s="3" t="s">
        <v>566</v>
      </c>
      <c r="F53" s="12" t="s">
        <v>881</v>
      </c>
      <c r="G53" s="23">
        <f>1662+372</f>
        <v>2034</v>
      </c>
      <c r="H53" s="82">
        <f t="shared" si="0"/>
        <v>2135.7000000000003</v>
      </c>
      <c r="I53" s="82">
        <f t="shared" si="1"/>
        <v>2242.4850000000006</v>
      </c>
      <c r="J53" s="82">
        <f t="shared" si="2"/>
        <v>2421.883800000001</v>
      </c>
      <c r="K53" s="105">
        <f t="shared" si="3"/>
        <v>2688.2910180000013</v>
      </c>
      <c r="L53" s="30">
        <f t="shared" si="4"/>
        <v>1553.8322084040005</v>
      </c>
      <c r="M53" s="11" t="s">
        <v>1170</v>
      </c>
    </row>
    <row r="54" spans="2:13" x14ac:dyDescent="0.25">
      <c r="B54" s="59" t="s">
        <v>719</v>
      </c>
      <c r="C54" s="2" t="s">
        <v>838</v>
      </c>
      <c r="D54" s="12" t="s">
        <v>867</v>
      </c>
      <c r="E54" s="3" t="s">
        <v>567</v>
      </c>
      <c r="F54" s="12" t="s">
        <v>881</v>
      </c>
      <c r="G54" s="26">
        <v>1459</v>
      </c>
      <c r="H54" s="82">
        <f t="shared" si="0"/>
        <v>1531.95</v>
      </c>
      <c r="I54" s="82">
        <f t="shared" si="1"/>
        <v>1608.5475000000001</v>
      </c>
      <c r="J54" s="82">
        <f t="shared" si="2"/>
        <v>1737.2313000000001</v>
      </c>
      <c r="K54" s="105">
        <f t="shared" si="3"/>
        <v>1928.3267430000003</v>
      </c>
      <c r="L54" s="30">
        <f t="shared" si="4"/>
        <v>1114.5728574540001</v>
      </c>
      <c r="M54" s="11" t="s">
        <v>1170</v>
      </c>
    </row>
    <row r="55" spans="2:13" x14ac:dyDescent="0.25">
      <c r="B55" s="59" t="s">
        <v>720</v>
      </c>
      <c r="C55" s="2" t="s">
        <v>838</v>
      </c>
      <c r="D55" s="12" t="s">
        <v>868</v>
      </c>
      <c r="E55" s="3" t="s">
        <v>568</v>
      </c>
      <c r="F55" s="12" t="s">
        <v>881</v>
      </c>
      <c r="G55" s="26">
        <v>1494</v>
      </c>
      <c r="H55" s="82">
        <f t="shared" si="0"/>
        <v>1568.7</v>
      </c>
      <c r="I55" s="82">
        <f t="shared" si="1"/>
        <v>1647.1350000000002</v>
      </c>
      <c r="J55" s="82">
        <f t="shared" si="2"/>
        <v>1778.9058000000005</v>
      </c>
      <c r="K55" s="105">
        <f t="shared" si="3"/>
        <v>1974.5854380000007</v>
      </c>
      <c r="L55" s="30">
        <f t="shared" si="4"/>
        <v>1141.3103831640003</v>
      </c>
      <c r="M55" s="11" t="s">
        <v>1170</v>
      </c>
    </row>
    <row r="56" spans="2:13" x14ac:dyDescent="0.25">
      <c r="B56" s="59" t="s">
        <v>721</v>
      </c>
      <c r="C56" s="2" t="s">
        <v>838</v>
      </c>
      <c r="D56" s="12" t="s">
        <v>877</v>
      </c>
      <c r="E56" s="3" t="s">
        <v>569</v>
      </c>
      <c r="F56" s="12" t="s">
        <v>881</v>
      </c>
      <c r="G56" s="26">
        <v>1529</v>
      </c>
      <c r="H56" s="82">
        <f t="shared" si="0"/>
        <v>1605.45</v>
      </c>
      <c r="I56" s="82">
        <f t="shared" si="1"/>
        <v>1685.7225000000001</v>
      </c>
      <c r="J56" s="82">
        <f t="shared" si="2"/>
        <v>1820.5803000000003</v>
      </c>
      <c r="K56" s="105">
        <f t="shared" si="3"/>
        <v>2020.8441330000005</v>
      </c>
      <c r="L56" s="30">
        <f t="shared" si="4"/>
        <v>1168.0479088740003</v>
      </c>
      <c r="M56" s="11" t="s">
        <v>1170</v>
      </c>
    </row>
    <row r="57" spans="2:13" x14ac:dyDescent="0.25">
      <c r="B57" s="59" t="s">
        <v>722</v>
      </c>
      <c r="C57" s="2" t="s">
        <v>838</v>
      </c>
      <c r="D57" s="12" t="s">
        <v>870</v>
      </c>
      <c r="E57" s="3" t="s">
        <v>570</v>
      </c>
      <c r="F57" s="12" t="s">
        <v>881</v>
      </c>
      <c r="G57" s="23">
        <f>1266+319</f>
        <v>1585</v>
      </c>
      <c r="H57" s="82">
        <f t="shared" si="0"/>
        <v>1664.25</v>
      </c>
      <c r="I57" s="82">
        <f t="shared" si="1"/>
        <v>1747.4625000000001</v>
      </c>
      <c r="J57" s="82">
        <f t="shared" si="2"/>
        <v>1887.2595000000001</v>
      </c>
      <c r="K57" s="105">
        <f t="shared" si="3"/>
        <v>2094.8580450000004</v>
      </c>
      <c r="L57" s="30">
        <f t="shared" si="4"/>
        <v>1210.8279500100002</v>
      </c>
      <c r="M57" s="11" t="s">
        <v>1170</v>
      </c>
    </row>
    <row r="58" spans="2:13" x14ac:dyDescent="0.25">
      <c r="B58" s="59" t="s">
        <v>723</v>
      </c>
      <c r="C58" s="2" t="s">
        <v>838</v>
      </c>
      <c r="D58" s="12" t="s">
        <v>871</v>
      </c>
      <c r="E58" s="3" t="s">
        <v>571</v>
      </c>
      <c r="F58" s="12" t="s">
        <v>881</v>
      </c>
      <c r="G58" s="23">
        <f>1470+330</f>
        <v>1800</v>
      </c>
      <c r="H58" s="82">
        <f t="shared" si="0"/>
        <v>1890</v>
      </c>
      <c r="I58" s="82">
        <f t="shared" si="1"/>
        <v>1984.5</v>
      </c>
      <c r="J58" s="82">
        <f t="shared" si="2"/>
        <v>2143.2600000000002</v>
      </c>
      <c r="K58" s="105">
        <f t="shared" si="3"/>
        <v>2379.0186000000003</v>
      </c>
      <c r="L58" s="30">
        <f t="shared" si="4"/>
        <v>1375.0727508</v>
      </c>
      <c r="M58" s="11" t="s">
        <v>1170</v>
      </c>
    </row>
    <row r="59" spans="2:13" x14ac:dyDescent="0.25">
      <c r="B59" s="59" t="s">
        <v>724</v>
      </c>
      <c r="C59" s="2" t="s">
        <v>838</v>
      </c>
      <c r="D59" s="12" t="s">
        <v>872</v>
      </c>
      <c r="E59" s="3" t="s">
        <v>572</v>
      </c>
      <c r="F59" s="12" t="s">
        <v>881</v>
      </c>
      <c r="G59" s="23">
        <f>1512+330</f>
        <v>1842</v>
      </c>
      <c r="H59" s="82">
        <f t="shared" si="0"/>
        <v>1934.1000000000001</v>
      </c>
      <c r="I59" s="82">
        <f t="shared" si="1"/>
        <v>2030.8050000000003</v>
      </c>
      <c r="J59" s="82">
        <f t="shared" si="2"/>
        <v>2193.2694000000006</v>
      </c>
      <c r="K59" s="105">
        <f t="shared" si="3"/>
        <v>2434.529034000001</v>
      </c>
      <c r="L59" s="30">
        <f t="shared" si="4"/>
        <v>1407.1577816520005</v>
      </c>
      <c r="M59" s="11" t="s">
        <v>1170</v>
      </c>
    </row>
    <row r="60" spans="2:13" x14ac:dyDescent="0.25">
      <c r="B60" s="59" t="s">
        <v>725</v>
      </c>
      <c r="C60" s="2" t="s">
        <v>838</v>
      </c>
      <c r="D60" s="12" t="s">
        <v>873</v>
      </c>
      <c r="E60" s="3" t="s">
        <v>573</v>
      </c>
      <c r="F60" s="12" t="s">
        <v>881</v>
      </c>
      <c r="G60" s="23">
        <f>1544+340</f>
        <v>1884</v>
      </c>
      <c r="H60" s="82">
        <f t="shared" si="0"/>
        <v>1978.2</v>
      </c>
      <c r="I60" s="82">
        <f t="shared" si="1"/>
        <v>2077.11</v>
      </c>
      <c r="J60" s="82">
        <f t="shared" si="2"/>
        <v>2243.2788000000005</v>
      </c>
      <c r="K60" s="105">
        <f t="shared" si="3"/>
        <v>2490.0394680000009</v>
      </c>
      <c r="L60" s="30">
        <f t="shared" si="4"/>
        <v>1439.2428125040003</v>
      </c>
      <c r="M60" s="11" t="s">
        <v>1170</v>
      </c>
    </row>
    <row r="61" spans="2:13" x14ac:dyDescent="0.25">
      <c r="B61" s="59" t="s">
        <v>726</v>
      </c>
      <c r="C61" s="2" t="s">
        <v>838</v>
      </c>
      <c r="D61" s="12" t="s">
        <v>874</v>
      </c>
      <c r="E61" s="3" t="s">
        <v>574</v>
      </c>
      <c r="F61" s="12" t="s">
        <v>881</v>
      </c>
      <c r="G61" s="23">
        <f>1614+350</f>
        <v>1964</v>
      </c>
      <c r="H61" s="82">
        <f t="shared" si="0"/>
        <v>2062.2000000000003</v>
      </c>
      <c r="I61" s="82">
        <f t="shared" si="1"/>
        <v>2165.3100000000004</v>
      </c>
      <c r="J61" s="82">
        <f t="shared" si="2"/>
        <v>2338.5348000000004</v>
      </c>
      <c r="K61" s="105">
        <f t="shared" si="3"/>
        <v>2595.7736280000008</v>
      </c>
      <c r="L61" s="30">
        <f t="shared" si="4"/>
        <v>1500.3571569840003</v>
      </c>
      <c r="M61" s="11" t="s">
        <v>1170</v>
      </c>
    </row>
    <row r="62" spans="2:13" x14ac:dyDescent="0.25">
      <c r="B62" s="59" t="s">
        <v>727</v>
      </c>
      <c r="C62" s="2" t="s">
        <v>838</v>
      </c>
      <c r="D62" s="12" t="s">
        <v>875</v>
      </c>
      <c r="E62" s="3" t="s">
        <v>575</v>
      </c>
      <c r="F62" s="12" t="s">
        <v>881</v>
      </c>
      <c r="G62" s="23">
        <f>1663+361</f>
        <v>2024</v>
      </c>
      <c r="H62" s="82">
        <f t="shared" si="0"/>
        <v>2125.2000000000003</v>
      </c>
      <c r="I62" s="82">
        <f t="shared" si="1"/>
        <v>2231.4600000000005</v>
      </c>
      <c r="J62" s="82">
        <f t="shared" si="2"/>
        <v>2409.9768000000008</v>
      </c>
      <c r="K62" s="105">
        <f t="shared" si="3"/>
        <v>2675.0742480000013</v>
      </c>
      <c r="L62" s="30">
        <f t="shared" si="4"/>
        <v>1546.1929153440005</v>
      </c>
      <c r="M62" s="11" t="s">
        <v>1170</v>
      </c>
    </row>
    <row r="63" spans="2:13" x14ac:dyDescent="0.25">
      <c r="B63" s="59" t="s">
        <v>728</v>
      </c>
      <c r="C63" s="2" t="s">
        <v>838</v>
      </c>
      <c r="D63" s="12" t="s">
        <v>876</v>
      </c>
      <c r="E63" s="3" t="s">
        <v>576</v>
      </c>
      <c r="F63" s="12" t="s">
        <v>881</v>
      </c>
      <c r="G63" s="23">
        <f>1713+372</f>
        <v>2085</v>
      </c>
      <c r="H63" s="82">
        <f t="shared" si="0"/>
        <v>2189.25</v>
      </c>
      <c r="I63" s="82">
        <f t="shared" si="1"/>
        <v>2298.7125000000001</v>
      </c>
      <c r="J63" s="82">
        <f t="shared" si="2"/>
        <v>2482.6095000000005</v>
      </c>
      <c r="K63" s="105">
        <f t="shared" si="3"/>
        <v>2755.6965450000007</v>
      </c>
      <c r="L63" s="30">
        <f t="shared" si="4"/>
        <v>1592.7926030100002</v>
      </c>
      <c r="M63" s="11" t="s">
        <v>1170</v>
      </c>
    </row>
    <row r="64" spans="2:13" x14ac:dyDescent="0.25">
      <c r="B64" s="59" t="s">
        <v>729</v>
      </c>
      <c r="C64" s="2" t="s">
        <v>839</v>
      </c>
      <c r="D64" s="12" t="s">
        <v>857</v>
      </c>
      <c r="E64" s="3" t="s">
        <v>577</v>
      </c>
      <c r="F64" s="12" t="s">
        <v>882</v>
      </c>
      <c r="G64" s="24">
        <v>1389</v>
      </c>
      <c r="H64" s="82">
        <f t="shared" si="0"/>
        <v>1458.45</v>
      </c>
      <c r="I64" s="82">
        <f t="shared" si="1"/>
        <v>1531.3725000000002</v>
      </c>
      <c r="J64" s="82">
        <f t="shared" si="2"/>
        <v>1653.8823000000002</v>
      </c>
      <c r="K64" s="105">
        <f t="shared" si="3"/>
        <v>1835.8093530000003</v>
      </c>
      <c r="L64" s="30">
        <f t="shared" si="4"/>
        <v>1061.0978060340001</v>
      </c>
      <c r="M64" s="11" t="s">
        <v>1170</v>
      </c>
    </row>
    <row r="65" spans="1:13" x14ac:dyDescent="0.25">
      <c r="B65" s="59" t="s">
        <v>730</v>
      </c>
      <c r="C65" s="2" t="s">
        <v>839</v>
      </c>
      <c r="D65" s="12" t="s">
        <v>858</v>
      </c>
      <c r="E65" s="3" t="s">
        <v>578</v>
      </c>
      <c r="F65" s="12" t="s">
        <v>882</v>
      </c>
      <c r="G65" s="24">
        <v>1423</v>
      </c>
      <c r="H65" s="82">
        <f t="shared" si="0"/>
        <v>1494.15</v>
      </c>
      <c r="I65" s="82">
        <f t="shared" si="1"/>
        <v>1568.8575000000001</v>
      </c>
      <c r="J65" s="82">
        <f t="shared" si="2"/>
        <v>1694.3661000000002</v>
      </c>
      <c r="K65" s="105">
        <f t="shared" si="3"/>
        <v>1880.7463710000004</v>
      </c>
      <c r="L65" s="30">
        <f t="shared" si="4"/>
        <v>1087.0714024380002</v>
      </c>
      <c r="M65" s="11" t="s">
        <v>1170</v>
      </c>
    </row>
    <row r="66" spans="1:13" x14ac:dyDescent="0.25">
      <c r="B66" s="59" t="s">
        <v>731</v>
      </c>
      <c r="C66" s="2" t="s">
        <v>839</v>
      </c>
      <c r="D66" s="12" t="s">
        <v>859</v>
      </c>
      <c r="E66" s="3" t="s">
        <v>579</v>
      </c>
      <c r="F66" s="12" t="s">
        <v>882</v>
      </c>
      <c r="G66" s="24">
        <v>1459</v>
      </c>
      <c r="H66" s="82">
        <f t="shared" si="0"/>
        <v>1531.95</v>
      </c>
      <c r="I66" s="82">
        <f t="shared" si="1"/>
        <v>1608.5475000000001</v>
      </c>
      <c r="J66" s="82">
        <f t="shared" si="2"/>
        <v>1737.2313000000001</v>
      </c>
      <c r="K66" s="105">
        <f t="shared" si="3"/>
        <v>1928.3267430000003</v>
      </c>
      <c r="L66" s="30">
        <f t="shared" si="4"/>
        <v>1114.5728574540001</v>
      </c>
      <c r="M66" s="11" t="s">
        <v>1170</v>
      </c>
    </row>
    <row r="67" spans="1:13" x14ac:dyDescent="0.25">
      <c r="B67" s="59" t="s">
        <v>732</v>
      </c>
      <c r="C67" s="2" t="s">
        <v>839</v>
      </c>
      <c r="D67" s="12" t="s">
        <v>860</v>
      </c>
      <c r="E67" s="3" t="s">
        <v>580</v>
      </c>
      <c r="F67" s="12" t="s">
        <v>882</v>
      </c>
      <c r="G67" s="23">
        <f>1227+276</f>
        <v>1503</v>
      </c>
      <c r="H67" s="82">
        <f t="shared" si="0"/>
        <v>1578.15</v>
      </c>
      <c r="I67" s="82">
        <f t="shared" si="1"/>
        <v>1657.0575000000001</v>
      </c>
      <c r="J67" s="82">
        <f t="shared" si="2"/>
        <v>1789.6221000000003</v>
      </c>
      <c r="K67" s="105">
        <f t="shared" si="3"/>
        <v>1986.4805310000004</v>
      </c>
      <c r="L67" s="30">
        <f t="shared" si="4"/>
        <v>1148.1857469180002</v>
      </c>
      <c r="M67" s="11" t="s">
        <v>1170</v>
      </c>
    </row>
    <row r="68" spans="1:13" x14ac:dyDescent="0.25">
      <c r="A68" s="62"/>
      <c r="B68" s="59" t="s">
        <v>733</v>
      </c>
      <c r="C68" s="2" t="s">
        <v>839</v>
      </c>
      <c r="D68" s="12" t="s">
        <v>861</v>
      </c>
      <c r="E68" s="3" t="s">
        <v>581</v>
      </c>
      <c r="F68" s="12" t="s">
        <v>882</v>
      </c>
      <c r="G68" s="23">
        <f>1391+284</f>
        <v>1675</v>
      </c>
      <c r="H68" s="82">
        <f t="shared" ref="H68:H131" si="5">G68*1.05</f>
        <v>1758.75</v>
      </c>
      <c r="I68" s="82">
        <f t="shared" ref="I68:I131" si="6">H68*1.05</f>
        <v>1846.6875</v>
      </c>
      <c r="J68" s="82">
        <f t="shared" ref="J68:K131" si="7">I68*1.08</f>
        <v>1994.4225000000001</v>
      </c>
      <c r="K68" s="105">
        <f t="shared" ref="K68:K131" si="8">J68*1.11</f>
        <v>2213.8089750000004</v>
      </c>
      <c r="L68" s="30">
        <f t="shared" ref="L68:L83" si="9">K68*0.578</f>
        <v>1279.5815875500002</v>
      </c>
      <c r="M68" s="11" t="s">
        <v>1170</v>
      </c>
    </row>
    <row r="69" spans="1:13" x14ac:dyDescent="0.25">
      <c r="B69" s="59" t="s">
        <v>734</v>
      </c>
      <c r="C69" s="2" t="s">
        <v>839</v>
      </c>
      <c r="D69" s="12" t="s">
        <v>862</v>
      </c>
      <c r="E69" s="3" t="s">
        <v>582</v>
      </c>
      <c r="F69" s="12" t="s">
        <v>882</v>
      </c>
      <c r="G69" s="23">
        <f>1435+284</f>
        <v>1719</v>
      </c>
      <c r="H69" s="82">
        <f t="shared" si="5"/>
        <v>1804.95</v>
      </c>
      <c r="I69" s="82">
        <f t="shared" si="6"/>
        <v>1895.1975000000002</v>
      </c>
      <c r="J69" s="82">
        <f t="shared" si="7"/>
        <v>2046.8133000000005</v>
      </c>
      <c r="K69" s="105">
        <f t="shared" si="8"/>
        <v>2271.9627630000009</v>
      </c>
      <c r="L69" s="30">
        <f t="shared" si="9"/>
        <v>1313.1944770140005</v>
      </c>
      <c r="M69" s="11" t="s">
        <v>1170</v>
      </c>
    </row>
    <row r="70" spans="1:13" x14ac:dyDescent="0.25">
      <c r="B70" s="59" t="s">
        <v>735</v>
      </c>
      <c r="C70" s="2" t="s">
        <v>839</v>
      </c>
      <c r="D70" s="12" t="s">
        <v>863</v>
      </c>
      <c r="E70" s="3" t="s">
        <v>583</v>
      </c>
      <c r="F70" s="12" t="s">
        <v>882</v>
      </c>
      <c r="G70" s="23">
        <f>1479+293</f>
        <v>1772</v>
      </c>
      <c r="H70" s="82">
        <f t="shared" si="5"/>
        <v>1860.6000000000001</v>
      </c>
      <c r="I70" s="82">
        <f t="shared" si="6"/>
        <v>1953.6300000000003</v>
      </c>
      <c r="J70" s="82">
        <f t="shared" si="7"/>
        <v>2109.9204000000004</v>
      </c>
      <c r="K70" s="105">
        <f t="shared" si="8"/>
        <v>2342.0116440000006</v>
      </c>
      <c r="L70" s="30">
        <f t="shared" si="9"/>
        <v>1353.6827302320003</v>
      </c>
      <c r="M70" s="11" t="s">
        <v>1170</v>
      </c>
    </row>
    <row r="71" spans="1:13" x14ac:dyDescent="0.25">
      <c r="B71" s="59" t="s">
        <v>736</v>
      </c>
      <c r="C71" s="2" t="s">
        <v>839</v>
      </c>
      <c r="D71" s="12" t="s">
        <v>864</v>
      </c>
      <c r="E71" s="3" t="s">
        <v>584</v>
      </c>
      <c r="F71" s="12" t="s">
        <v>882</v>
      </c>
      <c r="G71" s="23">
        <f>1566+303</f>
        <v>1869</v>
      </c>
      <c r="H71" s="82">
        <f t="shared" si="5"/>
        <v>1962.45</v>
      </c>
      <c r="I71" s="82">
        <f t="shared" si="6"/>
        <v>2060.5725000000002</v>
      </c>
      <c r="J71" s="82">
        <f t="shared" si="7"/>
        <v>2225.4183000000003</v>
      </c>
      <c r="K71" s="105">
        <f t="shared" si="8"/>
        <v>2470.2143130000004</v>
      </c>
      <c r="L71" s="30">
        <f t="shared" si="9"/>
        <v>1427.7838729140001</v>
      </c>
      <c r="M71" s="11" t="s">
        <v>1170</v>
      </c>
    </row>
    <row r="72" spans="1:13" x14ac:dyDescent="0.25">
      <c r="B72" s="59" t="s">
        <v>737</v>
      </c>
      <c r="C72" s="2" t="s">
        <v>839</v>
      </c>
      <c r="D72" s="12" t="s">
        <v>865</v>
      </c>
      <c r="E72" s="3" t="s">
        <v>585</v>
      </c>
      <c r="F72" s="12" t="s">
        <v>882</v>
      </c>
      <c r="G72" s="23">
        <f>1613+313</f>
        <v>1926</v>
      </c>
      <c r="H72" s="82">
        <f t="shared" si="5"/>
        <v>2022.3000000000002</v>
      </c>
      <c r="I72" s="82">
        <f t="shared" si="6"/>
        <v>2123.4150000000004</v>
      </c>
      <c r="J72" s="82">
        <f t="shared" si="7"/>
        <v>2293.2882000000004</v>
      </c>
      <c r="K72" s="105">
        <f t="shared" si="8"/>
        <v>2545.5499020000007</v>
      </c>
      <c r="L72" s="30">
        <f t="shared" si="9"/>
        <v>1471.3278433560004</v>
      </c>
      <c r="M72" s="11" t="s">
        <v>1170</v>
      </c>
    </row>
    <row r="73" spans="1:13" x14ac:dyDescent="0.25">
      <c r="B73" s="59" t="s">
        <v>738</v>
      </c>
      <c r="C73" s="2" t="s">
        <v>839</v>
      </c>
      <c r="D73" s="12" t="s">
        <v>866</v>
      </c>
      <c r="E73" s="3" t="s">
        <v>586</v>
      </c>
      <c r="F73" s="12" t="s">
        <v>882</v>
      </c>
      <c r="G73" s="23">
        <f>1662+322</f>
        <v>1984</v>
      </c>
      <c r="H73" s="82">
        <f t="shared" si="5"/>
        <v>2083.2000000000003</v>
      </c>
      <c r="I73" s="82">
        <f t="shared" si="6"/>
        <v>2187.3600000000006</v>
      </c>
      <c r="J73" s="82">
        <f t="shared" si="7"/>
        <v>2362.3488000000007</v>
      </c>
      <c r="K73" s="105">
        <f t="shared" si="8"/>
        <v>2622.2071680000008</v>
      </c>
      <c r="L73" s="30">
        <f t="shared" si="9"/>
        <v>1515.6357431040003</v>
      </c>
      <c r="M73" s="11" t="s">
        <v>1170</v>
      </c>
    </row>
    <row r="74" spans="1:13" x14ac:dyDescent="0.25">
      <c r="B74" s="59" t="s">
        <v>739</v>
      </c>
      <c r="C74" s="2" t="s">
        <v>839</v>
      </c>
      <c r="D74" s="12" t="s">
        <v>867</v>
      </c>
      <c r="E74" s="3" t="s">
        <v>587</v>
      </c>
      <c r="F74" s="12" t="s">
        <v>882</v>
      </c>
      <c r="G74" s="24">
        <v>1424</v>
      </c>
      <c r="H74" s="82">
        <f t="shared" si="5"/>
        <v>1495.2</v>
      </c>
      <c r="I74" s="82">
        <f t="shared" si="6"/>
        <v>1569.96</v>
      </c>
      <c r="J74" s="82">
        <f t="shared" si="7"/>
        <v>1695.5568000000001</v>
      </c>
      <c r="K74" s="105">
        <f t="shared" si="8"/>
        <v>1882.0680480000003</v>
      </c>
      <c r="L74" s="30">
        <f t="shared" si="9"/>
        <v>1087.8353317440001</v>
      </c>
      <c r="M74" s="11" t="s">
        <v>1170</v>
      </c>
    </row>
    <row r="75" spans="1:13" x14ac:dyDescent="0.25">
      <c r="B75" s="59" t="s">
        <v>740</v>
      </c>
      <c r="C75" s="2" t="s">
        <v>839</v>
      </c>
      <c r="D75" s="12" t="s">
        <v>868</v>
      </c>
      <c r="E75" s="3" t="s">
        <v>588</v>
      </c>
      <c r="F75" s="12" t="s">
        <v>882</v>
      </c>
      <c r="G75" s="24">
        <v>1450</v>
      </c>
      <c r="H75" s="82">
        <f t="shared" si="5"/>
        <v>1522.5</v>
      </c>
      <c r="I75" s="82">
        <f t="shared" si="6"/>
        <v>1598.625</v>
      </c>
      <c r="J75" s="82">
        <f t="shared" si="7"/>
        <v>1726.5150000000001</v>
      </c>
      <c r="K75" s="105">
        <f t="shared" si="8"/>
        <v>1916.4316500000002</v>
      </c>
      <c r="L75" s="30">
        <f t="shared" si="9"/>
        <v>1107.6974937</v>
      </c>
      <c r="M75" s="11" t="s">
        <v>1170</v>
      </c>
    </row>
    <row r="76" spans="1:13" x14ac:dyDescent="0.25">
      <c r="B76" s="59" t="s">
        <v>741</v>
      </c>
      <c r="C76" s="2" t="s">
        <v>839</v>
      </c>
      <c r="D76" s="12" t="s">
        <v>877</v>
      </c>
      <c r="E76" s="3" t="s">
        <v>589</v>
      </c>
      <c r="F76" s="12" t="s">
        <v>882</v>
      </c>
      <c r="G76" s="24">
        <v>1495</v>
      </c>
      <c r="H76" s="82">
        <f t="shared" si="5"/>
        <v>1569.75</v>
      </c>
      <c r="I76" s="82">
        <f t="shared" si="6"/>
        <v>1648.2375000000002</v>
      </c>
      <c r="J76" s="82">
        <f t="shared" si="7"/>
        <v>1780.0965000000003</v>
      </c>
      <c r="K76" s="105">
        <f t="shared" si="8"/>
        <v>1975.9071150000004</v>
      </c>
      <c r="L76" s="30">
        <f t="shared" si="9"/>
        <v>1142.0743124700002</v>
      </c>
      <c r="M76" s="11" t="s">
        <v>1170</v>
      </c>
    </row>
    <row r="77" spans="1:13" x14ac:dyDescent="0.25">
      <c r="B77" s="59" t="s">
        <v>742</v>
      </c>
      <c r="C77" s="2" t="s">
        <v>839</v>
      </c>
      <c r="D77" s="12" t="s">
        <v>870</v>
      </c>
      <c r="E77" s="3" t="s">
        <v>590</v>
      </c>
      <c r="F77" s="12" t="s">
        <v>882</v>
      </c>
      <c r="G77" s="23">
        <f>1266+276</f>
        <v>1542</v>
      </c>
      <c r="H77" s="82">
        <f t="shared" si="5"/>
        <v>1619.1000000000001</v>
      </c>
      <c r="I77" s="82">
        <f t="shared" si="6"/>
        <v>1700.0550000000003</v>
      </c>
      <c r="J77" s="82">
        <f t="shared" si="7"/>
        <v>1836.0594000000003</v>
      </c>
      <c r="K77" s="105">
        <f t="shared" si="8"/>
        <v>2038.0259340000005</v>
      </c>
      <c r="L77" s="30">
        <f t="shared" si="9"/>
        <v>1177.9789898520003</v>
      </c>
      <c r="M77" s="11" t="s">
        <v>1170</v>
      </c>
    </row>
    <row r="78" spans="1:13" x14ac:dyDescent="0.25">
      <c r="B78" s="59" t="s">
        <v>743</v>
      </c>
      <c r="C78" s="2" t="s">
        <v>839</v>
      </c>
      <c r="D78" s="12" t="s">
        <v>871</v>
      </c>
      <c r="E78" s="3" t="s">
        <v>591</v>
      </c>
      <c r="F78" s="12" t="s">
        <v>882</v>
      </c>
      <c r="G78" s="23">
        <f>1470+284</f>
        <v>1754</v>
      </c>
      <c r="H78" s="82">
        <f t="shared" si="5"/>
        <v>1841.7</v>
      </c>
      <c r="I78" s="82">
        <f t="shared" si="6"/>
        <v>1933.7850000000001</v>
      </c>
      <c r="J78" s="82">
        <f t="shared" si="7"/>
        <v>2088.4878000000003</v>
      </c>
      <c r="K78" s="105">
        <f t="shared" si="8"/>
        <v>2318.2214580000004</v>
      </c>
      <c r="L78" s="30">
        <f t="shared" si="9"/>
        <v>1339.9320027240001</v>
      </c>
      <c r="M78" s="11" t="s">
        <v>1170</v>
      </c>
    </row>
    <row r="79" spans="1:13" x14ac:dyDescent="0.25">
      <c r="B79" s="59" t="s">
        <v>744</v>
      </c>
      <c r="C79" s="2" t="s">
        <v>839</v>
      </c>
      <c r="D79" s="12" t="s">
        <v>872</v>
      </c>
      <c r="E79" s="3" t="s">
        <v>592</v>
      </c>
      <c r="F79" s="12" t="s">
        <v>882</v>
      </c>
      <c r="G79" s="23">
        <f>1512+284</f>
        <v>1796</v>
      </c>
      <c r="H79" s="82">
        <f t="shared" si="5"/>
        <v>1885.8000000000002</v>
      </c>
      <c r="I79" s="82">
        <f t="shared" si="6"/>
        <v>1980.0900000000004</v>
      </c>
      <c r="J79" s="82">
        <f t="shared" si="7"/>
        <v>2138.4972000000007</v>
      </c>
      <c r="K79" s="105">
        <f t="shared" si="8"/>
        <v>2373.7318920000012</v>
      </c>
      <c r="L79" s="30">
        <f t="shared" si="9"/>
        <v>1372.0170335760006</v>
      </c>
      <c r="M79" s="11" t="s">
        <v>1170</v>
      </c>
    </row>
    <row r="80" spans="1:13" x14ac:dyDescent="0.25">
      <c r="B80" s="59" t="s">
        <v>745</v>
      </c>
      <c r="C80" s="2" t="s">
        <v>839</v>
      </c>
      <c r="D80" s="12" t="s">
        <v>873</v>
      </c>
      <c r="E80" s="3" t="s">
        <v>593</v>
      </c>
      <c r="F80" s="12" t="s">
        <v>882</v>
      </c>
      <c r="G80" s="23">
        <f>1544+293</f>
        <v>1837</v>
      </c>
      <c r="H80" s="82">
        <f t="shared" si="5"/>
        <v>1928.8500000000001</v>
      </c>
      <c r="I80" s="82">
        <f t="shared" si="6"/>
        <v>2025.2925000000002</v>
      </c>
      <c r="J80" s="82">
        <f t="shared" si="7"/>
        <v>2187.3159000000005</v>
      </c>
      <c r="K80" s="105">
        <f t="shared" si="8"/>
        <v>2427.9206490000006</v>
      </c>
      <c r="L80" s="30">
        <f t="shared" si="9"/>
        <v>1403.3381351220003</v>
      </c>
      <c r="M80" s="11" t="s">
        <v>1170</v>
      </c>
    </row>
    <row r="81" spans="1:13" x14ac:dyDescent="0.25">
      <c r="B81" s="59" t="s">
        <v>746</v>
      </c>
      <c r="C81" s="2" t="s">
        <v>839</v>
      </c>
      <c r="D81" s="12" t="s">
        <v>874</v>
      </c>
      <c r="E81" s="3" t="s">
        <v>594</v>
      </c>
      <c r="F81" s="12" t="s">
        <v>882</v>
      </c>
      <c r="G81" s="23">
        <f>1614+303</f>
        <v>1917</v>
      </c>
      <c r="H81" s="82">
        <f t="shared" si="5"/>
        <v>2012.8500000000001</v>
      </c>
      <c r="I81" s="82">
        <f t="shared" si="6"/>
        <v>2113.4925000000003</v>
      </c>
      <c r="J81" s="82">
        <f t="shared" si="7"/>
        <v>2282.5719000000004</v>
      </c>
      <c r="K81" s="105">
        <f t="shared" si="8"/>
        <v>2533.6548090000006</v>
      </c>
      <c r="L81" s="30">
        <f t="shared" si="9"/>
        <v>1464.4524796020003</v>
      </c>
      <c r="M81" s="11" t="s">
        <v>1170</v>
      </c>
    </row>
    <row r="82" spans="1:13" x14ac:dyDescent="0.25">
      <c r="B82" s="59" t="s">
        <v>747</v>
      </c>
      <c r="C82" s="2" t="s">
        <v>839</v>
      </c>
      <c r="D82" s="12" t="s">
        <v>875</v>
      </c>
      <c r="E82" s="3" t="s">
        <v>595</v>
      </c>
      <c r="F82" s="12" t="s">
        <v>882</v>
      </c>
      <c r="G82" s="23">
        <f>1663+313</f>
        <v>1976</v>
      </c>
      <c r="H82" s="82">
        <f t="shared" si="5"/>
        <v>2074.8000000000002</v>
      </c>
      <c r="I82" s="82">
        <f t="shared" si="6"/>
        <v>2178.5400000000004</v>
      </c>
      <c r="J82" s="82">
        <f t="shared" si="7"/>
        <v>2352.8232000000007</v>
      </c>
      <c r="K82" s="105">
        <f t="shared" si="8"/>
        <v>2611.6337520000011</v>
      </c>
      <c r="L82" s="30">
        <f t="shared" si="9"/>
        <v>1509.5243086560006</v>
      </c>
      <c r="M82" s="11" t="s">
        <v>1170</v>
      </c>
    </row>
    <row r="83" spans="1:13" x14ac:dyDescent="0.25">
      <c r="B83" s="59" t="s">
        <v>748</v>
      </c>
      <c r="C83" s="2" t="s">
        <v>839</v>
      </c>
      <c r="D83" s="12" t="s">
        <v>876</v>
      </c>
      <c r="E83" s="3" t="s">
        <v>596</v>
      </c>
      <c r="F83" s="12" t="s">
        <v>882</v>
      </c>
      <c r="G83" s="23">
        <f>1713+323</f>
        <v>2036</v>
      </c>
      <c r="H83" s="82">
        <f t="shared" si="5"/>
        <v>2137.8000000000002</v>
      </c>
      <c r="I83" s="82">
        <f t="shared" si="6"/>
        <v>2244.6900000000005</v>
      </c>
      <c r="J83" s="82">
        <f t="shared" si="7"/>
        <v>2424.2652000000007</v>
      </c>
      <c r="K83" s="105">
        <f t="shared" si="8"/>
        <v>2690.9343720000011</v>
      </c>
      <c r="L83" s="30">
        <f t="shared" si="9"/>
        <v>1555.3600670160006</v>
      </c>
      <c r="M83" s="11" t="s">
        <v>1170</v>
      </c>
    </row>
    <row r="84" spans="1:13" s="46" customFormat="1" x14ac:dyDescent="0.25">
      <c r="A84" s="64"/>
      <c r="B84" s="43" t="s">
        <v>1179</v>
      </c>
      <c r="C84" s="47"/>
      <c r="D84" s="47"/>
      <c r="E84" s="48"/>
      <c r="F84" s="47"/>
      <c r="G84" s="51"/>
      <c r="H84" s="83"/>
      <c r="I84" s="83"/>
      <c r="J84" s="83"/>
      <c r="K84" s="107"/>
      <c r="L84" s="50"/>
    </row>
    <row r="85" spans="1:13" x14ac:dyDescent="0.25">
      <c r="A85" s="62"/>
      <c r="B85" s="59" t="s">
        <v>749</v>
      </c>
      <c r="C85" s="2" t="s">
        <v>840</v>
      </c>
      <c r="D85" s="12" t="s">
        <v>878</v>
      </c>
      <c r="E85" s="3" t="s">
        <v>597</v>
      </c>
      <c r="F85" s="12" t="s">
        <v>883</v>
      </c>
      <c r="G85" s="22">
        <v>1213</v>
      </c>
      <c r="H85" s="82">
        <f t="shared" si="5"/>
        <v>1273.6500000000001</v>
      </c>
      <c r="I85" s="82">
        <f t="shared" si="6"/>
        <v>1337.3325000000002</v>
      </c>
      <c r="J85" s="82">
        <f t="shared" si="7"/>
        <v>1444.3191000000004</v>
      </c>
      <c r="K85" s="105">
        <f>J85*1.08</f>
        <v>1559.8646280000005</v>
      </c>
      <c r="L85" s="30">
        <f t="shared" ref="L85:L137" si="10">K85*0.578</f>
        <v>901.60175498400019</v>
      </c>
      <c r="M85" s="11" t="s">
        <v>1169</v>
      </c>
    </row>
    <row r="86" spans="1:13" x14ac:dyDescent="0.25">
      <c r="B86" s="59" t="s">
        <v>750</v>
      </c>
      <c r="C86" s="2" t="s">
        <v>840</v>
      </c>
      <c r="D86" s="12" t="s">
        <v>858</v>
      </c>
      <c r="E86" s="3" t="s">
        <v>598</v>
      </c>
      <c r="F86" s="12" t="s">
        <v>883</v>
      </c>
      <c r="G86" s="22">
        <v>1250</v>
      </c>
      <c r="H86" s="82">
        <f t="shared" si="5"/>
        <v>1312.5</v>
      </c>
      <c r="I86" s="82">
        <f t="shared" si="6"/>
        <v>1378.125</v>
      </c>
      <c r="J86" s="82">
        <f t="shared" si="7"/>
        <v>1488.375</v>
      </c>
      <c r="K86" s="105">
        <f t="shared" si="7"/>
        <v>1607.4450000000002</v>
      </c>
      <c r="L86" s="30">
        <f t="shared" si="10"/>
        <v>929.10320999999999</v>
      </c>
      <c r="M86" s="11" t="s">
        <v>1169</v>
      </c>
    </row>
    <row r="87" spans="1:13" x14ac:dyDescent="0.25">
      <c r="B87" s="59" t="s">
        <v>751</v>
      </c>
      <c r="C87" s="2" t="s">
        <v>840</v>
      </c>
      <c r="D87" s="12" t="s">
        <v>859</v>
      </c>
      <c r="E87" s="3" t="s">
        <v>599</v>
      </c>
      <c r="F87" s="12" t="s">
        <v>883</v>
      </c>
      <c r="G87" s="22">
        <v>1352</v>
      </c>
      <c r="H87" s="82">
        <f t="shared" si="5"/>
        <v>1419.6000000000001</v>
      </c>
      <c r="I87" s="82">
        <f t="shared" si="6"/>
        <v>1490.5800000000002</v>
      </c>
      <c r="J87" s="82">
        <f t="shared" si="7"/>
        <v>1609.8264000000004</v>
      </c>
      <c r="K87" s="105">
        <f t="shared" si="7"/>
        <v>1738.6125120000006</v>
      </c>
      <c r="L87" s="30">
        <f t="shared" si="10"/>
        <v>1004.9180319360003</v>
      </c>
      <c r="M87" s="11" t="s">
        <v>1169</v>
      </c>
    </row>
    <row r="88" spans="1:13" x14ac:dyDescent="0.25">
      <c r="B88" s="59" t="s">
        <v>752</v>
      </c>
      <c r="C88" s="2" t="s">
        <v>840</v>
      </c>
      <c r="D88" s="12" t="s">
        <v>860</v>
      </c>
      <c r="E88" s="3" t="s">
        <v>600</v>
      </c>
      <c r="F88" s="12" t="s">
        <v>883</v>
      </c>
      <c r="G88" s="22">
        <v>1459</v>
      </c>
      <c r="H88" s="82">
        <f t="shared" si="5"/>
        <v>1531.95</v>
      </c>
      <c r="I88" s="82">
        <f t="shared" si="6"/>
        <v>1608.5475000000001</v>
      </c>
      <c r="J88" s="82">
        <f t="shared" si="7"/>
        <v>1737.2313000000001</v>
      </c>
      <c r="K88" s="105">
        <f t="shared" si="7"/>
        <v>1876.2098040000003</v>
      </c>
      <c r="L88" s="30">
        <f t="shared" si="10"/>
        <v>1084.4492667120001</v>
      </c>
      <c r="M88" s="11" t="s">
        <v>1169</v>
      </c>
    </row>
    <row r="89" spans="1:13" x14ac:dyDescent="0.25">
      <c r="B89" s="59" t="s">
        <v>753</v>
      </c>
      <c r="C89" s="2" t="s">
        <v>840</v>
      </c>
      <c r="D89" s="12" t="s">
        <v>861</v>
      </c>
      <c r="E89" s="3" t="s">
        <v>601</v>
      </c>
      <c r="F89" s="12" t="s">
        <v>883</v>
      </c>
      <c r="G89" s="22">
        <v>1584</v>
      </c>
      <c r="H89" s="82">
        <f t="shared" si="5"/>
        <v>1663.2</v>
      </c>
      <c r="I89" s="82">
        <f t="shared" si="6"/>
        <v>1746.3600000000001</v>
      </c>
      <c r="J89" s="82">
        <f t="shared" si="7"/>
        <v>1886.0688000000002</v>
      </c>
      <c r="K89" s="105">
        <f t="shared" si="7"/>
        <v>2036.9543040000003</v>
      </c>
      <c r="L89" s="30">
        <f t="shared" si="10"/>
        <v>1177.3595877120001</v>
      </c>
      <c r="M89" s="11" t="s">
        <v>1169</v>
      </c>
    </row>
    <row r="90" spans="1:13" x14ac:dyDescent="0.25">
      <c r="B90" s="59" t="s">
        <v>754</v>
      </c>
      <c r="C90" s="2" t="s">
        <v>840</v>
      </c>
      <c r="D90" s="12" t="s">
        <v>862</v>
      </c>
      <c r="E90" s="3" t="s">
        <v>602</v>
      </c>
      <c r="F90" s="12" t="s">
        <v>883</v>
      </c>
      <c r="G90" s="22">
        <v>1709</v>
      </c>
      <c r="H90" s="82">
        <f t="shared" si="5"/>
        <v>1794.45</v>
      </c>
      <c r="I90" s="82">
        <f t="shared" si="6"/>
        <v>1884.1725000000001</v>
      </c>
      <c r="J90" s="82">
        <f t="shared" si="7"/>
        <v>2034.9063000000003</v>
      </c>
      <c r="K90" s="105">
        <f t="shared" si="7"/>
        <v>2197.6988040000006</v>
      </c>
      <c r="L90" s="30">
        <f t="shared" si="10"/>
        <v>1270.2699087120002</v>
      </c>
      <c r="M90" s="11" t="s">
        <v>1169</v>
      </c>
    </row>
    <row r="91" spans="1:13" x14ac:dyDescent="0.25">
      <c r="B91" s="59" t="s">
        <v>755</v>
      </c>
      <c r="C91" s="2" t="s">
        <v>840</v>
      </c>
      <c r="D91" s="12" t="s">
        <v>863</v>
      </c>
      <c r="E91" s="3" t="s">
        <v>603</v>
      </c>
      <c r="F91" s="12" t="s">
        <v>883</v>
      </c>
      <c r="G91" s="22">
        <v>1825</v>
      </c>
      <c r="H91" s="82">
        <f t="shared" si="5"/>
        <v>1916.25</v>
      </c>
      <c r="I91" s="82">
        <f t="shared" si="6"/>
        <v>2012.0625</v>
      </c>
      <c r="J91" s="82">
        <f t="shared" si="7"/>
        <v>2173.0275000000001</v>
      </c>
      <c r="K91" s="105">
        <f t="shared" si="7"/>
        <v>2346.8697000000002</v>
      </c>
      <c r="L91" s="30">
        <f t="shared" si="10"/>
        <v>1356.4906866000001</v>
      </c>
      <c r="M91" s="11" t="s">
        <v>1169</v>
      </c>
    </row>
    <row r="92" spans="1:13" x14ac:dyDescent="0.25">
      <c r="B92" s="59" t="s">
        <v>756</v>
      </c>
      <c r="C92" s="2" t="s">
        <v>840</v>
      </c>
      <c r="D92" s="12" t="s">
        <v>864</v>
      </c>
      <c r="E92" s="3" t="s">
        <v>604</v>
      </c>
      <c r="F92" s="12" t="s">
        <v>883</v>
      </c>
      <c r="G92" s="22">
        <v>1951</v>
      </c>
      <c r="H92" s="82">
        <f t="shared" si="5"/>
        <v>2048.5500000000002</v>
      </c>
      <c r="I92" s="82">
        <f t="shared" si="6"/>
        <v>2150.9775000000004</v>
      </c>
      <c r="J92" s="82">
        <f t="shared" si="7"/>
        <v>2323.0557000000008</v>
      </c>
      <c r="K92" s="105">
        <f t="shared" si="7"/>
        <v>2508.9001560000011</v>
      </c>
      <c r="L92" s="30">
        <f t="shared" si="10"/>
        <v>1450.1442901680005</v>
      </c>
      <c r="M92" s="11" t="s">
        <v>1169</v>
      </c>
    </row>
    <row r="93" spans="1:13" x14ac:dyDescent="0.25">
      <c r="B93" s="59" t="s">
        <v>757</v>
      </c>
      <c r="C93" s="2" t="s">
        <v>840</v>
      </c>
      <c r="D93" s="12" t="s">
        <v>865</v>
      </c>
      <c r="E93" s="3" t="s">
        <v>605</v>
      </c>
      <c r="F93" s="12" t="s">
        <v>883</v>
      </c>
      <c r="G93" s="22">
        <v>2067</v>
      </c>
      <c r="H93" s="82">
        <f t="shared" si="5"/>
        <v>2170.35</v>
      </c>
      <c r="I93" s="82">
        <f t="shared" si="6"/>
        <v>2278.8674999999998</v>
      </c>
      <c r="J93" s="82">
        <f t="shared" si="7"/>
        <v>2461.1768999999999</v>
      </c>
      <c r="K93" s="105">
        <f t="shared" si="7"/>
        <v>2658.0710520000002</v>
      </c>
      <c r="L93" s="30">
        <f t="shared" si="10"/>
        <v>1536.3650680559999</v>
      </c>
      <c r="M93" s="11" t="s">
        <v>1169</v>
      </c>
    </row>
    <row r="94" spans="1:13" x14ac:dyDescent="0.25">
      <c r="B94" s="59" t="s">
        <v>758</v>
      </c>
      <c r="C94" s="2" t="s">
        <v>840</v>
      </c>
      <c r="D94" s="12" t="s">
        <v>866</v>
      </c>
      <c r="E94" s="3" t="s">
        <v>606</v>
      </c>
      <c r="F94" s="12" t="s">
        <v>883</v>
      </c>
      <c r="G94" s="22">
        <v>2182</v>
      </c>
      <c r="H94" s="82">
        <f t="shared" si="5"/>
        <v>2291.1</v>
      </c>
      <c r="I94" s="82">
        <f t="shared" si="6"/>
        <v>2405.6550000000002</v>
      </c>
      <c r="J94" s="82">
        <f t="shared" si="7"/>
        <v>2598.1074000000003</v>
      </c>
      <c r="K94" s="105">
        <f t="shared" si="7"/>
        <v>2805.9559920000006</v>
      </c>
      <c r="L94" s="30">
        <f t="shared" si="10"/>
        <v>1621.8425633760003</v>
      </c>
      <c r="M94" s="11" t="s">
        <v>1169</v>
      </c>
    </row>
    <row r="95" spans="1:13" x14ac:dyDescent="0.25">
      <c r="B95" s="59" t="s">
        <v>759</v>
      </c>
      <c r="C95" s="2" t="s">
        <v>840</v>
      </c>
      <c r="D95" s="12" t="s">
        <v>867</v>
      </c>
      <c r="E95" s="3" t="s">
        <v>607</v>
      </c>
      <c r="F95" s="12" t="s">
        <v>883</v>
      </c>
      <c r="G95" s="15">
        <v>1582</v>
      </c>
      <c r="H95" s="82">
        <f t="shared" si="5"/>
        <v>1661.1000000000001</v>
      </c>
      <c r="I95" s="82">
        <f t="shared" si="6"/>
        <v>1744.1550000000002</v>
      </c>
      <c r="J95" s="82">
        <f t="shared" si="7"/>
        <v>1883.6874000000003</v>
      </c>
      <c r="K95" s="105">
        <f t="shared" si="7"/>
        <v>2034.3823920000004</v>
      </c>
      <c r="L95" s="30">
        <f t="shared" si="10"/>
        <v>1175.8730225760003</v>
      </c>
      <c r="M95" s="11" t="s">
        <v>1169</v>
      </c>
    </row>
    <row r="96" spans="1:13" x14ac:dyDescent="0.25">
      <c r="B96" s="59" t="s">
        <v>760</v>
      </c>
      <c r="C96" s="2" t="s">
        <v>840</v>
      </c>
      <c r="D96" s="12" t="s">
        <v>868</v>
      </c>
      <c r="E96" s="3" t="s">
        <v>608</v>
      </c>
      <c r="F96" s="12" t="s">
        <v>883</v>
      </c>
      <c r="G96" s="15">
        <v>1630</v>
      </c>
      <c r="H96" s="82">
        <f t="shared" si="5"/>
        <v>1711.5</v>
      </c>
      <c r="I96" s="82">
        <f t="shared" si="6"/>
        <v>1797.075</v>
      </c>
      <c r="J96" s="82">
        <f t="shared" si="7"/>
        <v>1940.8410000000001</v>
      </c>
      <c r="K96" s="105">
        <f t="shared" si="7"/>
        <v>2096.1082800000004</v>
      </c>
      <c r="L96" s="30">
        <f t="shared" si="10"/>
        <v>1211.5505858400002</v>
      </c>
      <c r="M96" s="11" t="s">
        <v>1169</v>
      </c>
    </row>
    <row r="97" spans="1:13" x14ac:dyDescent="0.25">
      <c r="A97" s="63" t="s">
        <v>1196</v>
      </c>
      <c r="B97" s="59" t="s">
        <v>761</v>
      </c>
      <c r="C97" s="2" t="s">
        <v>840</v>
      </c>
      <c r="D97" s="12" t="s">
        <v>879</v>
      </c>
      <c r="E97" s="3" t="s">
        <v>609</v>
      </c>
      <c r="F97" s="12" t="s">
        <v>883</v>
      </c>
      <c r="G97" s="15">
        <v>1680</v>
      </c>
      <c r="H97" s="82">
        <f t="shared" si="5"/>
        <v>1764</v>
      </c>
      <c r="I97" s="82">
        <f t="shared" si="6"/>
        <v>1852.2</v>
      </c>
      <c r="J97" s="82">
        <f t="shared" si="7"/>
        <v>2000.3760000000002</v>
      </c>
      <c r="K97" s="105">
        <f t="shared" si="7"/>
        <v>2160.4060800000002</v>
      </c>
      <c r="L97" s="30">
        <f t="shared" si="10"/>
        <v>1248.7147142399999</v>
      </c>
      <c r="M97" s="11" t="s">
        <v>1169</v>
      </c>
    </row>
    <row r="98" spans="1:13" x14ac:dyDescent="0.25">
      <c r="B98" s="59" t="s">
        <v>762</v>
      </c>
      <c r="C98" s="2" t="s">
        <v>840</v>
      </c>
      <c r="D98" s="12" t="s">
        <v>870</v>
      </c>
      <c r="E98" s="3" t="s">
        <v>610</v>
      </c>
      <c r="F98" s="12" t="s">
        <v>883</v>
      </c>
      <c r="G98" s="15">
        <v>1732</v>
      </c>
      <c r="H98" s="82">
        <f t="shared" si="5"/>
        <v>1818.6000000000001</v>
      </c>
      <c r="I98" s="82">
        <f t="shared" si="6"/>
        <v>1909.5300000000002</v>
      </c>
      <c r="J98" s="82">
        <f t="shared" si="7"/>
        <v>2062.2924000000003</v>
      </c>
      <c r="K98" s="105">
        <f t="shared" si="7"/>
        <v>2227.2757920000004</v>
      </c>
      <c r="L98" s="30">
        <f t="shared" si="10"/>
        <v>1287.3654077760002</v>
      </c>
      <c r="M98" s="11" t="s">
        <v>1169</v>
      </c>
    </row>
    <row r="99" spans="1:13" x14ac:dyDescent="0.25">
      <c r="B99" s="59" t="s">
        <v>763</v>
      </c>
      <c r="C99" s="2" t="s">
        <v>840</v>
      </c>
      <c r="D99" s="12" t="s">
        <v>871</v>
      </c>
      <c r="E99" s="3" t="s">
        <v>611</v>
      </c>
      <c r="F99" s="12" t="s">
        <v>883</v>
      </c>
      <c r="G99" s="15">
        <v>1785</v>
      </c>
      <c r="H99" s="82">
        <f t="shared" si="5"/>
        <v>1874.25</v>
      </c>
      <c r="I99" s="82">
        <f t="shared" si="6"/>
        <v>1967.9625000000001</v>
      </c>
      <c r="J99" s="82">
        <f t="shared" si="7"/>
        <v>2125.3995000000004</v>
      </c>
      <c r="K99" s="105">
        <f t="shared" si="7"/>
        <v>2295.4314600000007</v>
      </c>
      <c r="L99" s="30">
        <f t="shared" si="10"/>
        <v>1326.7593838800003</v>
      </c>
      <c r="M99" s="11" t="s">
        <v>1169</v>
      </c>
    </row>
    <row r="100" spans="1:13" x14ac:dyDescent="0.25">
      <c r="B100" s="59" t="s">
        <v>764</v>
      </c>
      <c r="C100" s="2" t="s">
        <v>840</v>
      </c>
      <c r="D100" s="12" t="s">
        <v>872</v>
      </c>
      <c r="E100" s="3" t="s">
        <v>612</v>
      </c>
      <c r="F100" s="12" t="s">
        <v>883</v>
      </c>
      <c r="G100" s="15">
        <v>1805</v>
      </c>
      <c r="H100" s="82">
        <f t="shared" si="5"/>
        <v>1895.25</v>
      </c>
      <c r="I100" s="82">
        <f t="shared" si="6"/>
        <v>1990.0125</v>
      </c>
      <c r="J100" s="82">
        <f t="shared" si="7"/>
        <v>2149.2135000000003</v>
      </c>
      <c r="K100" s="105">
        <f t="shared" si="7"/>
        <v>2321.1505800000004</v>
      </c>
      <c r="L100" s="30">
        <f t="shared" si="10"/>
        <v>1341.6250352400002</v>
      </c>
      <c r="M100" s="11" t="s">
        <v>1169</v>
      </c>
    </row>
    <row r="101" spans="1:13" x14ac:dyDescent="0.25">
      <c r="B101" s="59" t="s">
        <v>765</v>
      </c>
      <c r="C101" s="2" t="s">
        <v>840</v>
      </c>
      <c r="D101" s="12" t="s">
        <v>873</v>
      </c>
      <c r="E101" s="3" t="s">
        <v>613</v>
      </c>
      <c r="F101" s="12" t="s">
        <v>883</v>
      </c>
      <c r="G101" s="15">
        <v>1825</v>
      </c>
      <c r="H101" s="82">
        <f t="shared" si="5"/>
        <v>1916.25</v>
      </c>
      <c r="I101" s="82">
        <f t="shared" si="6"/>
        <v>2012.0625</v>
      </c>
      <c r="J101" s="82">
        <f t="shared" si="7"/>
        <v>2173.0275000000001</v>
      </c>
      <c r="K101" s="105">
        <f t="shared" si="7"/>
        <v>2346.8697000000002</v>
      </c>
      <c r="L101" s="30">
        <f t="shared" si="10"/>
        <v>1356.4906866000001</v>
      </c>
      <c r="M101" s="11" t="s">
        <v>1169</v>
      </c>
    </row>
    <row r="102" spans="1:13" x14ac:dyDescent="0.25">
      <c r="B102" s="59" t="s">
        <v>766</v>
      </c>
      <c r="C102" s="2" t="s">
        <v>840</v>
      </c>
      <c r="D102" s="12" t="s">
        <v>880</v>
      </c>
      <c r="E102" s="3" t="s">
        <v>614</v>
      </c>
      <c r="F102" s="12" t="s">
        <v>883</v>
      </c>
      <c r="G102" s="15">
        <v>1846</v>
      </c>
      <c r="H102" s="82">
        <f t="shared" si="5"/>
        <v>1938.3000000000002</v>
      </c>
      <c r="I102" s="82">
        <f t="shared" si="6"/>
        <v>2035.2150000000004</v>
      </c>
      <c r="J102" s="82">
        <f t="shared" si="7"/>
        <v>2198.0322000000006</v>
      </c>
      <c r="K102" s="105">
        <f t="shared" si="7"/>
        <v>2373.8747760000006</v>
      </c>
      <c r="L102" s="30">
        <f t="shared" si="10"/>
        <v>1372.0996205280003</v>
      </c>
      <c r="M102" s="11" t="s">
        <v>1169</v>
      </c>
    </row>
    <row r="103" spans="1:13" x14ac:dyDescent="0.25">
      <c r="B103" s="59" t="s">
        <v>767</v>
      </c>
      <c r="C103" s="2" t="s">
        <v>840</v>
      </c>
      <c r="D103" s="12" t="s">
        <v>875</v>
      </c>
      <c r="E103" s="3" t="s">
        <v>615</v>
      </c>
      <c r="F103" s="12" t="s">
        <v>883</v>
      </c>
      <c r="G103" s="15">
        <v>1867</v>
      </c>
      <c r="H103" s="82">
        <f t="shared" si="5"/>
        <v>1960.3500000000001</v>
      </c>
      <c r="I103" s="82">
        <f t="shared" si="6"/>
        <v>2058.3675000000003</v>
      </c>
      <c r="J103" s="82">
        <f t="shared" si="7"/>
        <v>2223.0369000000005</v>
      </c>
      <c r="K103" s="105">
        <f t="shared" si="7"/>
        <v>2400.8798520000009</v>
      </c>
      <c r="L103" s="30">
        <f t="shared" si="10"/>
        <v>1387.7085544560005</v>
      </c>
      <c r="M103" s="11" t="s">
        <v>1169</v>
      </c>
    </row>
    <row r="104" spans="1:13" x14ac:dyDescent="0.25">
      <c r="B104" s="59" t="s">
        <v>768</v>
      </c>
      <c r="C104" s="2" t="s">
        <v>840</v>
      </c>
      <c r="D104" s="12" t="s">
        <v>876</v>
      </c>
      <c r="E104" s="3" t="s">
        <v>616</v>
      </c>
      <c r="F104" s="12" t="s">
        <v>883</v>
      </c>
      <c r="G104" s="15">
        <v>1903</v>
      </c>
      <c r="H104" s="82">
        <f t="shared" si="5"/>
        <v>1998.15</v>
      </c>
      <c r="I104" s="82">
        <f t="shared" si="6"/>
        <v>2098.0575000000003</v>
      </c>
      <c r="J104" s="82">
        <f t="shared" si="7"/>
        <v>2265.9021000000007</v>
      </c>
      <c r="K104" s="105">
        <f t="shared" si="7"/>
        <v>2447.1742680000011</v>
      </c>
      <c r="L104" s="30">
        <f t="shared" si="10"/>
        <v>1414.4667269040006</v>
      </c>
      <c r="M104" s="11" t="s">
        <v>1169</v>
      </c>
    </row>
    <row r="105" spans="1:13" x14ac:dyDescent="0.25">
      <c r="B105" s="59" t="s">
        <v>769</v>
      </c>
      <c r="C105" s="2" t="s">
        <v>841</v>
      </c>
      <c r="D105" s="12" t="s">
        <v>857</v>
      </c>
      <c r="E105" s="3" t="s">
        <v>617</v>
      </c>
      <c r="F105" s="12" t="s">
        <v>884</v>
      </c>
      <c r="G105" s="24">
        <v>1404</v>
      </c>
      <c r="H105" s="82">
        <f t="shared" si="5"/>
        <v>1474.2</v>
      </c>
      <c r="I105" s="82">
        <f t="shared" si="6"/>
        <v>1547.91</v>
      </c>
      <c r="J105" s="82">
        <f t="shared" si="7"/>
        <v>1671.7428000000002</v>
      </c>
      <c r="K105" s="105">
        <f t="shared" si="7"/>
        <v>1805.4822240000003</v>
      </c>
      <c r="L105" s="30">
        <f t="shared" si="10"/>
        <v>1043.5687254720001</v>
      </c>
      <c r="M105" s="11" t="s">
        <v>1169</v>
      </c>
    </row>
    <row r="106" spans="1:13" x14ac:dyDescent="0.25">
      <c r="A106" s="63" t="s">
        <v>1195</v>
      </c>
      <c r="B106" s="59" t="s">
        <v>770</v>
      </c>
      <c r="C106" s="2" t="s">
        <v>841</v>
      </c>
      <c r="D106" s="12" t="s">
        <v>858</v>
      </c>
      <c r="E106" s="3" t="s">
        <v>618</v>
      </c>
      <c r="F106" s="12" t="s">
        <v>884</v>
      </c>
      <c r="G106" s="24">
        <v>1447</v>
      </c>
      <c r="H106" s="82">
        <f t="shared" si="5"/>
        <v>1519.3500000000001</v>
      </c>
      <c r="I106" s="82">
        <f t="shared" si="6"/>
        <v>1595.3175000000001</v>
      </c>
      <c r="J106" s="82">
        <f t="shared" si="7"/>
        <v>1722.9429000000002</v>
      </c>
      <c r="K106" s="105">
        <f t="shared" si="7"/>
        <v>1860.7783320000003</v>
      </c>
      <c r="L106" s="30">
        <f t="shared" si="10"/>
        <v>1075.529875896</v>
      </c>
      <c r="M106" s="11" t="s">
        <v>1169</v>
      </c>
    </row>
    <row r="107" spans="1:13" x14ac:dyDescent="0.25">
      <c r="B107" s="59" t="s">
        <v>771</v>
      </c>
      <c r="C107" s="2" t="s">
        <v>841</v>
      </c>
      <c r="D107" s="12" t="s">
        <v>859</v>
      </c>
      <c r="E107" s="3" t="s">
        <v>619</v>
      </c>
      <c r="F107" s="12" t="s">
        <v>884</v>
      </c>
      <c r="G107" s="24">
        <v>1565</v>
      </c>
      <c r="H107" s="82">
        <f t="shared" si="5"/>
        <v>1643.25</v>
      </c>
      <c r="I107" s="82">
        <f t="shared" si="6"/>
        <v>1725.4125000000001</v>
      </c>
      <c r="J107" s="82">
        <f t="shared" si="7"/>
        <v>1863.4455000000003</v>
      </c>
      <c r="K107" s="105">
        <f t="shared" si="7"/>
        <v>2012.5211400000005</v>
      </c>
      <c r="L107" s="30">
        <f t="shared" si="10"/>
        <v>1163.2372189200003</v>
      </c>
      <c r="M107" s="11" t="s">
        <v>1169</v>
      </c>
    </row>
    <row r="108" spans="1:13" x14ac:dyDescent="0.25">
      <c r="B108" s="59" t="s">
        <v>772</v>
      </c>
      <c r="C108" s="2" t="s">
        <v>841</v>
      </c>
      <c r="D108" s="12" t="s">
        <v>860</v>
      </c>
      <c r="E108" s="3" t="s">
        <v>620</v>
      </c>
      <c r="F108" s="12" t="s">
        <v>884</v>
      </c>
      <c r="G108" s="24">
        <v>1670</v>
      </c>
      <c r="H108" s="82">
        <f t="shared" si="5"/>
        <v>1753.5</v>
      </c>
      <c r="I108" s="82">
        <f t="shared" si="6"/>
        <v>1841.1750000000002</v>
      </c>
      <c r="J108" s="82">
        <f t="shared" si="7"/>
        <v>1988.4690000000003</v>
      </c>
      <c r="K108" s="105">
        <f t="shared" si="7"/>
        <v>2147.5465200000003</v>
      </c>
      <c r="L108" s="30">
        <f t="shared" si="10"/>
        <v>1241.2818885600002</v>
      </c>
      <c r="M108" s="11" t="s">
        <v>1169</v>
      </c>
    </row>
    <row r="109" spans="1:13" x14ac:dyDescent="0.25">
      <c r="B109" s="59" t="s">
        <v>773</v>
      </c>
      <c r="C109" s="2" t="s">
        <v>841</v>
      </c>
      <c r="D109" s="12" t="s">
        <v>861</v>
      </c>
      <c r="E109" s="3" t="s">
        <v>621</v>
      </c>
      <c r="F109" s="12" t="s">
        <v>884</v>
      </c>
      <c r="G109" s="24">
        <v>1833</v>
      </c>
      <c r="H109" s="82">
        <f t="shared" si="5"/>
        <v>1924.65</v>
      </c>
      <c r="I109" s="82">
        <f t="shared" si="6"/>
        <v>2020.8825000000002</v>
      </c>
      <c r="J109" s="82">
        <f t="shared" si="7"/>
        <v>2182.5531000000005</v>
      </c>
      <c r="K109" s="105">
        <f t="shared" si="7"/>
        <v>2357.1573480000006</v>
      </c>
      <c r="L109" s="30">
        <f t="shared" si="10"/>
        <v>1362.4369471440002</v>
      </c>
      <c r="M109" s="11" t="s">
        <v>1169</v>
      </c>
    </row>
    <row r="110" spans="1:13" x14ac:dyDescent="0.25">
      <c r="B110" s="59" t="s">
        <v>774</v>
      </c>
      <c r="C110" s="2" t="s">
        <v>841</v>
      </c>
      <c r="D110" s="12" t="s">
        <v>862</v>
      </c>
      <c r="E110" s="3" t="s">
        <v>622</v>
      </c>
      <c r="F110" s="12" t="s">
        <v>884</v>
      </c>
      <c r="G110" s="24">
        <v>1979</v>
      </c>
      <c r="H110" s="82">
        <f t="shared" si="5"/>
        <v>2077.9500000000003</v>
      </c>
      <c r="I110" s="82">
        <f t="shared" si="6"/>
        <v>2181.8475000000003</v>
      </c>
      <c r="J110" s="82">
        <f t="shared" si="7"/>
        <v>2356.3953000000006</v>
      </c>
      <c r="K110" s="105">
        <f t="shared" si="7"/>
        <v>2544.9069240000008</v>
      </c>
      <c r="L110" s="30">
        <f t="shared" si="10"/>
        <v>1470.9562020720005</v>
      </c>
      <c r="M110" s="11" t="s">
        <v>1169</v>
      </c>
    </row>
    <row r="111" spans="1:13" x14ac:dyDescent="0.25">
      <c r="B111" s="59" t="s">
        <v>775</v>
      </c>
      <c r="C111" s="2" t="s">
        <v>841</v>
      </c>
      <c r="D111" s="12" t="s">
        <v>863</v>
      </c>
      <c r="E111" s="3" t="s">
        <v>623</v>
      </c>
      <c r="F111" s="12" t="s">
        <v>884</v>
      </c>
      <c r="G111" s="24">
        <v>2113</v>
      </c>
      <c r="H111" s="82">
        <f t="shared" si="5"/>
        <v>2218.65</v>
      </c>
      <c r="I111" s="82">
        <f t="shared" si="6"/>
        <v>2329.5825</v>
      </c>
      <c r="J111" s="82">
        <f t="shared" si="7"/>
        <v>2515.9491000000003</v>
      </c>
      <c r="K111" s="105">
        <f t="shared" si="7"/>
        <v>2717.2250280000003</v>
      </c>
      <c r="L111" s="30">
        <f t="shared" si="10"/>
        <v>1570.556066184</v>
      </c>
      <c r="M111" s="11" t="s">
        <v>1169</v>
      </c>
    </row>
    <row r="112" spans="1:13" x14ac:dyDescent="0.25">
      <c r="B112" s="59" t="s">
        <v>776</v>
      </c>
      <c r="C112" s="2" t="s">
        <v>841</v>
      </c>
      <c r="D112" s="12" t="s">
        <v>864</v>
      </c>
      <c r="E112" s="3" t="s">
        <v>624</v>
      </c>
      <c r="F112" s="12" t="s">
        <v>884</v>
      </c>
      <c r="G112" s="24">
        <v>2258</v>
      </c>
      <c r="H112" s="82">
        <f t="shared" si="5"/>
        <v>2370.9</v>
      </c>
      <c r="I112" s="82">
        <f t="shared" si="6"/>
        <v>2489.4450000000002</v>
      </c>
      <c r="J112" s="82">
        <f t="shared" si="7"/>
        <v>2688.6006000000002</v>
      </c>
      <c r="K112" s="105">
        <f t="shared" si="7"/>
        <v>2903.6886480000003</v>
      </c>
      <c r="L112" s="30">
        <f t="shared" si="10"/>
        <v>1678.3320385439999</v>
      </c>
      <c r="M112" s="11" t="s">
        <v>1169</v>
      </c>
    </row>
    <row r="113" spans="1:13" x14ac:dyDescent="0.25">
      <c r="B113" s="59" t="s">
        <v>777</v>
      </c>
      <c r="C113" s="2" t="s">
        <v>841</v>
      </c>
      <c r="D113" s="12" t="s">
        <v>865</v>
      </c>
      <c r="E113" s="3" t="s">
        <v>625</v>
      </c>
      <c r="F113" s="12" t="s">
        <v>884</v>
      </c>
      <c r="G113" s="24">
        <v>2392</v>
      </c>
      <c r="H113" s="82">
        <f t="shared" si="5"/>
        <v>2511.6</v>
      </c>
      <c r="I113" s="82">
        <f t="shared" si="6"/>
        <v>2637.18</v>
      </c>
      <c r="J113" s="82">
        <f t="shared" si="7"/>
        <v>2848.1543999999999</v>
      </c>
      <c r="K113" s="105">
        <f t="shared" si="7"/>
        <v>3076.0067520000002</v>
      </c>
      <c r="L113" s="30">
        <f t="shared" si="10"/>
        <v>1777.9319026559999</v>
      </c>
      <c r="M113" s="11" t="s">
        <v>1169</v>
      </c>
    </row>
    <row r="114" spans="1:13" x14ac:dyDescent="0.25">
      <c r="B114" s="59" t="s">
        <v>778</v>
      </c>
      <c r="C114" s="2" t="s">
        <v>841</v>
      </c>
      <c r="D114" s="12" t="s">
        <v>866</v>
      </c>
      <c r="E114" s="3" t="s">
        <v>626</v>
      </c>
      <c r="F114" s="12" t="s">
        <v>884</v>
      </c>
      <c r="G114" s="24">
        <v>2526</v>
      </c>
      <c r="H114" s="82">
        <f t="shared" si="5"/>
        <v>2652.3</v>
      </c>
      <c r="I114" s="82">
        <f t="shared" si="6"/>
        <v>2784.9150000000004</v>
      </c>
      <c r="J114" s="82">
        <f t="shared" si="7"/>
        <v>3007.7082000000005</v>
      </c>
      <c r="K114" s="105">
        <f t="shared" si="7"/>
        <v>3248.3248560000006</v>
      </c>
      <c r="L114" s="30">
        <f t="shared" si="10"/>
        <v>1877.5317667680001</v>
      </c>
      <c r="M114" s="11" t="s">
        <v>1169</v>
      </c>
    </row>
    <row r="115" spans="1:13" x14ac:dyDescent="0.25">
      <c r="B115" s="59" t="s">
        <v>779</v>
      </c>
      <c r="C115" s="2" t="s">
        <v>841</v>
      </c>
      <c r="D115" s="12" t="s">
        <v>867</v>
      </c>
      <c r="E115" s="3" t="s">
        <v>627</v>
      </c>
      <c r="F115" s="12" t="s">
        <v>884</v>
      </c>
      <c r="G115" s="24">
        <v>1953</v>
      </c>
      <c r="H115" s="82">
        <f t="shared" si="5"/>
        <v>2050.65</v>
      </c>
      <c r="I115" s="82">
        <f t="shared" si="6"/>
        <v>2153.1825000000003</v>
      </c>
      <c r="J115" s="82">
        <f t="shared" si="7"/>
        <v>2325.4371000000006</v>
      </c>
      <c r="K115" s="105">
        <f t="shared" si="7"/>
        <v>2511.4720680000009</v>
      </c>
      <c r="L115" s="30">
        <f t="shared" si="10"/>
        <v>1451.6308553040005</v>
      </c>
      <c r="M115" s="11" t="s">
        <v>1169</v>
      </c>
    </row>
    <row r="116" spans="1:13" x14ac:dyDescent="0.25">
      <c r="B116" s="59" t="s">
        <v>780</v>
      </c>
      <c r="C116" s="2" t="s">
        <v>841</v>
      </c>
      <c r="D116" s="12" t="s">
        <v>868</v>
      </c>
      <c r="E116" s="3" t="s">
        <v>628</v>
      </c>
      <c r="F116" s="12" t="s">
        <v>884</v>
      </c>
      <c r="G116" s="24">
        <v>2012</v>
      </c>
      <c r="H116" s="82">
        <f t="shared" si="5"/>
        <v>2112.6</v>
      </c>
      <c r="I116" s="82">
        <f t="shared" si="6"/>
        <v>2218.23</v>
      </c>
      <c r="J116" s="82">
        <f t="shared" si="7"/>
        <v>2395.6884</v>
      </c>
      <c r="K116" s="105">
        <f t="shared" si="7"/>
        <v>2587.343472</v>
      </c>
      <c r="L116" s="30">
        <f t="shared" si="10"/>
        <v>1495.484526816</v>
      </c>
      <c r="M116" s="11" t="s">
        <v>1169</v>
      </c>
    </row>
    <row r="117" spans="1:13" x14ac:dyDescent="0.25">
      <c r="B117" s="59" t="s">
        <v>781</v>
      </c>
      <c r="C117" s="2" t="s">
        <v>841</v>
      </c>
      <c r="D117" s="12" t="s">
        <v>877</v>
      </c>
      <c r="E117" s="3" t="s">
        <v>629</v>
      </c>
      <c r="F117" s="12" t="s">
        <v>884</v>
      </c>
      <c r="G117" s="24">
        <v>2073</v>
      </c>
      <c r="H117" s="82">
        <f t="shared" si="5"/>
        <v>2176.65</v>
      </c>
      <c r="I117" s="82">
        <f t="shared" si="6"/>
        <v>2285.4825000000001</v>
      </c>
      <c r="J117" s="82">
        <f t="shared" si="7"/>
        <v>2468.3211000000001</v>
      </c>
      <c r="K117" s="105">
        <f t="shared" si="7"/>
        <v>2665.7867880000003</v>
      </c>
      <c r="L117" s="30">
        <f t="shared" si="10"/>
        <v>1540.8247634640002</v>
      </c>
      <c r="M117" s="11" t="s">
        <v>1169</v>
      </c>
    </row>
    <row r="118" spans="1:13" x14ac:dyDescent="0.25">
      <c r="B118" s="59" t="s">
        <v>782</v>
      </c>
      <c r="C118" s="2" t="s">
        <v>841</v>
      </c>
      <c r="D118" s="12" t="s">
        <v>870</v>
      </c>
      <c r="E118" s="3" t="s">
        <v>630</v>
      </c>
      <c r="F118" s="12" t="s">
        <v>884</v>
      </c>
      <c r="G118" s="24">
        <v>2136</v>
      </c>
      <c r="H118" s="82">
        <f t="shared" si="5"/>
        <v>2242.8000000000002</v>
      </c>
      <c r="I118" s="82">
        <f t="shared" si="6"/>
        <v>2354.9400000000005</v>
      </c>
      <c r="J118" s="82">
        <f t="shared" si="7"/>
        <v>2543.3352000000009</v>
      </c>
      <c r="K118" s="105">
        <f t="shared" si="7"/>
        <v>2746.802016000001</v>
      </c>
      <c r="L118" s="30">
        <f t="shared" si="10"/>
        <v>1587.6515652480005</v>
      </c>
      <c r="M118" s="11" t="s">
        <v>1169</v>
      </c>
    </row>
    <row r="119" spans="1:13" x14ac:dyDescent="0.25">
      <c r="B119" s="59" t="s">
        <v>783</v>
      </c>
      <c r="C119" s="2" t="s">
        <v>841</v>
      </c>
      <c r="D119" s="12" t="s">
        <v>871</v>
      </c>
      <c r="E119" s="3" t="s">
        <v>631</v>
      </c>
      <c r="F119" s="12" t="s">
        <v>884</v>
      </c>
      <c r="G119" s="24">
        <v>2201</v>
      </c>
      <c r="H119" s="82">
        <f t="shared" si="5"/>
        <v>2311.0500000000002</v>
      </c>
      <c r="I119" s="82">
        <f t="shared" si="6"/>
        <v>2426.6025000000004</v>
      </c>
      <c r="J119" s="82">
        <f t="shared" si="7"/>
        <v>2620.7307000000005</v>
      </c>
      <c r="K119" s="105">
        <f t="shared" si="7"/>
        <v>2830.3891560000006</v>
      </c>
      <c r="L119" s="30">
        <f t="shared" si="10"/>
        <v>1635.9649321680004</v>
      </c>
      <c r="M119" s="11" t="s">
        <v>1169</v>
      </c>
    </row>
    <row r="120" spans="1:13" x14ac:dyDescent="0.25">
      <c r="B120" s="59" t="s">
        <v>784</v>
      </c>
      <c r="C120" s="2" t="s">
        <v>841</v>
      </c>
      <c r="D120" s="12" t="s">
        <v>872</v>
      </c>
      <c r="E120" s="3" t="s">
        <v>632</v>
      </c>
      <c r="F120" s="12" t="s">
        <v>884</v>
      </c>
      <c r="G120" s="24">
        <v>2267</v>
      </c>
      <c r="H120" s="82">
        <f t="shared" si="5"/>
        <v>2380.35</v>
      </c>
      <c r="I120" s="82">
        <f t="shared" si="6"/>
        <v>2499.3674999999998</v>
      </c>
      <c r="J120" s="82">
        <f t="shared" si="7"/>
        <v>2699.3168999999998</v>
      </c>
      <c r="K120" s="105">
        <f t="shared" si="7"/>
        <v>2915.262252</v>
      </c>
      <c r="L120" s="30">
        <f t="shared" si="10"/>
        <v>1685.0215816559999</v>
      </c>
      <c r="M120" s="11" t="s">
        <v>1169</v>
      </c>
    </row>
    <row r="121" spans="1:13" x14ac:dyDescent="0.25">
      <c r="B121" s="59" t="s">
        <v>785</v>
      </c>
      <c r="C121" s="2" t="s">
        <v>841</v>
      </c>
      <c r="D121" s="12" t="s">
        <v>873</v>
      </c>
      <c r="E121" s="3" t="s">
        <v>633</v>
      </c>
      <c r="F121" s="12" t="s">
        <v>884</v>
      </c>
      <c r="G121" s="24">
        <v>2336</v>
      </c>
      <c r="H121" s="82">
        <f t="shared" si="5"/>
        <v>2452.8000000000002</v>
      </c>
      <c r="I121" s="82">
        <f t="shared" si="6"/>
        <v>2575.4400000000005</v>
      </c>
      <c r="J121" s="82">
        <f t="shared" si="7"/>
        <v>2781.4752000000008</v>
      </c>
      <c r="K121" s="105">
        <f t="shared" si="7"/>
        <v>3003.9932160000012</v>
      </c>
      <c r="L121" s="30">
        <f t="shared" si="10"/>
        <v>1736.3080788480006</v>
      </c>
      <c r="M121" s="11" t="s">
        <v>1169</v>
      </c>
    </row>
    <row r="122" spans="1:13" x14ac:dyDescent="0.25">
      <c r="B122" s="59" t="s">
        <v>786</v>
      </c>
      <c r="C122" s="2" t="s">
        <v>841</v>
      </c>
      <c r="D122" s="12" t="s">
        <v>874</v>
      </c>
      <c r="E122" s="3" t="s">
        <v>634</v>
      </c>
      <c r="F122" s="12" t="s">
        <v>884</v>
      </c>
      <c r="G122" s="24">
        <v>2406</v>
      </c>
      <c r="H122" s="82">
        <f t="shared" si="5"/>
        <v>2526.3000000000002</v>
      </c>
      <c r="I122" s="82">
        <f t="shared" si="6"/>
        <v>2652.6150000000002</v>
      </c>
      <c r="J122" s="82">
        <f t="shared" si="7"/>
        <v>2864.8242000000005</v>
      </c>
      <c r="K122" s="105">
        <f t="shared" si="7"/>
        <v>3094.0101360000008</v>
      </c>
      <c r="L122" s="30">
        <f t="shared" si="10"/>
        <v>1788.3378586080003</v>
      </c>
      <c r="M122" s="11" t="s">
        <v>1169</v>
      </c>
    </row>
    <row r="123" spans="1:13" x14ac:dyDescent="0.25">
      <c r="B123" s="59" t="s">
        <v>787</v>
      </c>
      <c r="C123" s="2" t="s">
        <v>841</v>
      </c>
      <c r="D123" s="12" t="s">
        <v>875</v>
      </c>
      <c r="E123" s="3" t="s">
        <v>635</v>
      </c>
      <c r="F123" s="12" t="s">
        <v>884</v>
      </c>
      <c r="G123" s="24">
        <v>2478</v>
      </c>
      <c r="H123" s="82">
        <f t="shared" si="5"/>
        <v>2601.9</v>
      </c>
      <c r="I123" s="82">
        <f t="shared" si="6"/>
        <v>2731.9950000000003</v>
      </c>
      <c r="J123" s="82">
        <f t="shared" si="7"/>
        <v>2950.5546000000004</v>
      </c>
      <c r="K123" s="105">
        <f t="shared" si="7"/>
        <v>3186.5989680000007</v>
      </c>
      <c r="L123" s="30">
        <f t="shared" si="10"/>
        <v>1841.8542035040002</v>
      </c>
      <c r="M123" s="11" t="s">
        <v>1169</v>
      </c>
    </row>
    <row r="124" spans="1:13" x14ac:dyDescent="0.25">
      <c r="B124" s="59" t="s">
        <v>788</v>
      </c>
      <c r="C124" s="2" t="s">
        <v>841</v>
      </c>
      <c r="D124" s="12" t="s">
        <v>876</v>
      </c>
      <c r="E124" s="3" t="s">
        <v>636</v>
      </c>
      <c r="F124" s="12" t="s">
        <v>884</v>
      </c>
      <c r="G124" s="24">
        <v>2553</v>
      </c>
      <c r="H124" s="82">
        <f t="shared" si="5"/>
        <v>2680.65</v>
      </c>
      <c r="I124" s="82">
        <f t="shared" si="6"/>
        <v>2814.6825000000003</v>
      </c>
      <c r="J124" s="82">
        <f t="shared" si="7"/>
        <v>3039.8571000000006</v>
      </c>
      <c r="K124" s="105">
        <f t="shared" si="7"/>
        <v>3283.0456680000011</v>
      </c>
      <c r="L124" s="30">
        <f t="shared" si="10"/>
        <v>1897.6003961040005</v>
      </c>
      <c r="M124" s="11" t="s">
        <v>1169</v>
      </c>
    </row>
    <row r="125" spans="1:13" s="46" customFormat="1" x14ac:dyDescent="0.25">
      <c r="A125" s="64"/>
      <c r="B125" s="43" t="s">
        <v>1178</v>
      </c>
      <c r="C125" s="47"/>
      <c r="D125" s="47"/>
      <c r="E125" s="48"/>
      <c r="F125" s="47"/>
      <c r="G125" s="49"/>
      <c r="H125" s="83"/>
      <c r="I125" s="83"/>
      <c r="J125" s="83"/>
      <c r="K125" s="107"/>
      <c r="L125" s="50"/>
    </row>
    <row r="126" spans="1:13" x14ac:dyDescent="0.25">
      <c r="A126" s="62"/>
      <c r="B126" s="59" t="s">
        <v>789</v>
      </c>
      <c r="C126" s="2" t="s">
        <v>842</v>
      </c>
      <c r="D126" s="12" t="s">
        <v>861</v>
      </c>
      <c r="E126" s="3" t="s">
        <v>637</v>
      </c>
      <c r="F126" s="12" t="s">
        <v>885</v>
      </c>
      <c r="G126" s="15">
        <v>1790</v>
      </c>
      <c r="H126" s="82">
        <f t="shared" si="5"/>
        <v>1879.5</v>
      </c>
      <c r="I126" s="82">
        <f t="shared" si="6"/>
        <v>1973.4750000000001</v>
      </c>
      <c r="J126" s="82">
        <f t="shared" si="7"/>
        <v>2131.3530000000001</v>
      </c>
      <c r="K126" s="105">
        <f t="shared" ref="K125:K188" si="11">J126*1.08</f>
        <v>2301.8612400000002</v>
      </c>
      <c r="L126" s="30">
        <f t="shared" si="10"/>
        <v>1330.4757967200001</v>
      </c>
      <c r="M126" s="11" t="s">
        <v>1169</v>
      </c>
    </row>
    <row r="127" spans="1:13" x14ac:dyDescent="0.25">
      <c r="B127" s="59" t="s">
        <v>790</v>
      </c>
      <c r="C127" s="2" t="s">
        <v>842</v>
      </c>
      <c r="D127" s="12" t="s">
        <v>862</v>
      </c>
      <c r="E127" s="3" t="s">
        <v>638</v>
      </c>
      <c r="F127" s="12" t="s">
        <v>885</v>
      </c>
      <c r="G127" s="15">
        <v>1853</v>
      </c>
      <c r="H127" s="82">
        <f t="shared" si="5"/>
        <v>1945.65</v>
      </c>
      <c r="I127" s="82">
        <f t="shared" si="6"/>
        <v>2042.9325000000001</v>
      </c>
      <c r="J127" s="82">
        <f t="shared" si="7"/>
        <v>2206.3671000000004</v>
      </c>
      <c r="K127" s="105">
        <f t="shared" si="11"/>
        <v>2382.8764680000004</v>
      </c>
      <c r="L127" s="30">
        <f t="shared" si="10"/>
        <v>1377.3025985040001</v>
      </c>
      <c r="M127" s="11" t="s">
        <v>1169</v>
      </c>
    </row>
    <row r="128" spans="1:13" x14ac:dyDescent="0.25">
      <c r="B128" s="59" t="s">
        <v>791</v>
      </c>
      <c r="C128" s="2" t="s">
        <v>842</v>
      </c>
      <c r="D128" s="12" t="s">
        <v>863</v>
      </c>
      <c r="E128" s="3" t="s">
        <v>639</v>
      </c>
      <c r="F128" s="12" t="s">
        <v>885</v>
      </c>
      <c r="G128" s="15">
        <v>1894</v>
      </c>
      <c r="H128" s="82">
        <f t="shared" si="5"/>
        <v>1988.7</v>
      </c>
      <c r="I128" s="82">
        <f t="shared" si="6"/>
        <v>2088.1350000000002</v>
      </c>
      <c r="J128" s="82">
        <f t="shared" si="7"/>
        <v>2255.1858000000002</v>
      </c>
      <c r="K128" s="105">
        <f t="shared" si="11"/>
        <v>2435.6006640000005</v>
      </c>
      <c r="L128" s="30">
        <f t="shared" si="10"/>
        <v>1407.7771837920002</v>
      </c>
      <c r="M128" s="11" t="s">
        <v>1169</v>
      </c>
    </row>
    <row r="129" spans="1:13" x14ac:dyDescent="0.25">
      <c r="B129" s="59" t="s">
        <v>792</v>
      </c>
      <c r="C129" s="2" t="s">
        <v>842</v>
      </c>
      <c r="D129" s="12" t="s">
        <v>864</v>
      </c>
      <c r="E129" s="3" t="s">
        <v>640</v>
      </c>
      <c r="F129" s="12" t="s">
        <v>885</v>
      </c>
      <c r="G129" s="15">
        <v>1926</v>
      </c>
      <c r="H129" s="82">
        <f t="shared" si="5"/>
        <v>2022.3000000000002</v>
      </c>
      <c r="I129" s="82">
        <f t="shared" si="6"/>
        <v>2123.4150000000004</v>
      </c>
      <c r="J129" s="82">
        <f t="shared" si="7"/>
        <v>2293.2882000000004</v>
      </c>
      <c r="K129" s="105">
        <f t="shared" si="11"/>
        <v>2476.7512560000005</v>
      </c>
      <c r="L129" s="30">
        <f t="shared" si="10"/>
        <v>1431.5622259680001</v>
      </c>
      <c r="M129" s="11" t="s">
        <v>1169</v>
      </c>
    </row>
    <row r="130" spans="1:13" x14ac:dyDescent="0.25">
      <c r="B130" s="59" t="s">
        <v>793</v>
      </c>
      <c r="C130" s="2" t="s">
        <v>842</v>
      </c>
      <c r="D130" s="12" t="s">
        <v>865</v>
      </c>
      <c r="E130" s="3" t="s">
        <v>641</v>
      </c>
      <c r="F130" s="12" t="s">
        <v>885</v>
      </c>
      <c r="G130" s="15">
        <v>1991</v>
      </c>
      <c r="H130" s="82">
        <f t="shared" si="5"/>
        <v>2090.5500000000002</v>
      </c>
      <c r="I130" s="82">
        <f t="shared" si="6"/>
        <v>2195.0775000000003</v>
      </c>
      <c r="J130" s="82">
        <f t="shared" si="7"/>
        <v>2370.6837000000005</v>
      </c>
      <c r="K130" s="105">
        <f t="shared" si="11"/>
        <v>2560.3383960000006</v>
      </c>
      <c r="L130" s="30">
        <f t="shared" si="10"/>
        <v>1479.8755928880003</v>
      </c>
      <c r="M130" s="11" t="s">
        <v>1169</v>
      </c>
    </row>
    <row r="131" spans="1:13" x14ac:dyDescent="0.25">
      <c r="B131" s="59" t="s">
        <v>794</v>
      </c>
      <c r="C131" s="2" t="s">
        <v>842</v>
      </c>
      <c r="D131" s="12" t="s">
        <v>866</v>
      </c>
      <c r="E131" s="3" t="s">
        <v>642</v>
      </c>
      <c r="F131" s="12" t="s">
        <v>885</v>
      </c>
      <c r="G131" s="15">
        <v>2013</v>
      </c>
      <c r="H131" s="82">
        <f t="shared" si="5"/>
        <v>2113.65</v>
      </c>
      <c r="I131" s="82">
        <f t="shared" si="6"/>
        <v>2219.3325</v>
      </c>
      <c r="J131" s="82">
        <f t="shared" si="7"/>
        <v>2396.8791000000001</v>
      </c>
      <c r="K131" s="105">
        <f t="shared" si="11"/>
        <v>2588.6294280000002</v>
      </c>
      <c r="L131" s="30">
        <f t="shared" si="10"/>
        <v>1496.227809384</v>
      </c>
      <c r="M131" s="11" t="s">
        <v>1169</v>
      </c>
    </row>
    <row r="132" spans="1:13" x14ac:dyDescent="0.25">
      <c r="B132" s="59" t="s">
        <v>795</v>
      </c>
      <c r="C132" s="2" t="s">
        <v>842</v>
      </c>
      <c r="D132" s="12" t="s">
        <v>871</v>
      </c>
      <c r="E132" s="3" t="s">
        <v>643</v>
      </c>
      <c r="F132" s="12" t="s">
        <v>885</v>
      </c>
      <c r="G132" s="15">
        <v>1880</v>
      </c>
      <c r="H132" s="82">
        <f t="shared" ref="H132:H231" si="12">G132*1.05</f>
        <v>1974</v>
      </c>
      <c r="I132" s="82">
        <f t="shared" ref="I132:I174" si="13">H132*1.05</f>
        <v>2072.7000000000003</v>
      </c>
      <c r="J132" s="82">
        <f t="shared" ref="J132:K195" si="14">I132*1.08</f>
        <v>2238.5160000000005</v>
      </c>
      <c r="K132" s="105">
        <f t="shared" si="11"/>
        <v>2417.5972800000009</v>
      </c>
      <c r="L132" s="30">
        <f t="shared" si="10"/>
        <v>1397.3712278400003</v>
      </c>
      <c r="M132" s="11" t="s">
        <v>1169</v>
      </c>
    </row>
    <row r="133" spans="1:13" x14ac:dyDescent="0.25">
      <c r="B133" s="59" t="s">
        <v>796</v>
      </c>
      <c r="C133" s="2" t="s">
        <v>842</v>
      </c>
      <c r="D133" s="12" t="s">
        <v>872</v>
      </c>
      <c r="E133" s="3" t="s">
        <v>644</v>
      </c>
      <c r="F133" s="12" t="s">
        <v>885</v>
      </c>
      <c r="G133" s="15">
        <v>1908</v>
      </c>
      <c r="H133" s="82">
        <f t="shared" si="12"/>
        <v>2003.4</v>
      </c>
      <c r="I133" s="82">
        <f t="shared" si="13"/>
        <v>2103.5700000000002</v>
      </c>
      <c r="J133" s="82">
        <f t="shared" si="14"/>
        <v>2271.8556000000003</v>
      </c>
      <c r="K133" s="105">
        <f t="shared" si="11"/>
        <v>2453.6040480000006</v>
      </c>
      <c r="L133" s="30">
        <f t="shared" si="10"/>
        <v>1418.1831397440003</v>
      </c>
      <c r="M133" s="11" t="s">
        <v>1169</v>
      </c>
    </row>
    <row r="134" spans="1:13" x14ac:dyDescent="0.25">
      <c r="B134" s="59" t="s">
        <v>797</v>
      </c>
      <c r="C134" s="2" t="s">
        <v>842</v>
      </c>
      <c r="D134" s="12" t="s">
        <v>873</v>
      </c>
      <c r="E134" s="3" t="s">
        <v>645</v>
      </c>
      <c r="F134" s="12" t="s">
        <v>885</v>
      </c>
      <c r="G134" s="15">
        <v>1952</v>
      </c>
      <c r="H134" s="82">
        <f t="shared" si="12"/>
        <v>2049.6</v>
      </c>
      <c r="I134" s="82">
        <f t="shared" si="13"/>
        <v>2152.08</v>
      </c>
      <c r="J134" s="82">
        <f t="shared" si="14"/>
        <v>2324.2464</v>
      </c>
      <c r="K134" s="105">
        <f t="shared" si="11"/>
        <v>2510.1861120000003</v>
      </c>
      <c r="L134" s="30">
        <f t="shared" si="10"/>
        <v>1450.887572736</v>
      </c>
      <c r="M134" s="11" t="s">
        <v>1169</v>
      </c>
    </row>
    <row r="135" spans="1:13" x14ac:dyDescent="0.25">
      <c r="B135" s="59" t="s">
        <v>798</v>
      </c>
      <c r="C135" s="2" t="s">
        <v>842</v>
      </c>
      <c r="D135" s="12" t="s">
        <v>874</v>
      </c>
      <c r="E135" s="3" t="s">
        <v>646</v>
      </c>
      <c r="F135" s="12" t="s">
        <v>885</v>
      </c>
      <c r="G135" s="15">
        <v>1986</v>
      </c>
      <c r="H135" s="82">
        <f t="shared" si="12"/>
        <v>2085.3000000000002</v>
      </c>
      <c r="I135" s="82">
        <f t="shared" si="13"/>
        <v>2189.5650000000005</v>
      </c>
      <c r="J135" s="82">
        <f t="shared" si="14"/>
        <v>2364.7302000000009</v>
      </c>
      <c r="K135" s="105">
        <f t="shared" si="11"/>
        <v>2553.9086160000011</v>
      </c>
      <c r="L135" s="30">
        <f t="shared" si="10"/>
        <v>1476.1591800480005</v>
      </c>
      <c r="M135" s="11" t="s">
        <v>1169</v>
      </c>
    </row>
    <row r="136" spans="1:13" x14ac:dyDescent="0.25">
      <c r="A136" s="63" t="s">
        <v>1194</v>
      </c>
      <c r="B136" s="59" t="s">
        <v>799</v>
      </c>
      <c r="C136" s="2" t="s">
        <v>842</v>
      </c>
      <c r="D136" s="12" t="s">
        <v>875</v>
      </c>
      <c r="E136" s="3" t="s">
        <v>647</v>
      </c>
      <c r="F136" s="12" t="s">
        <v>885</v>
      </c>
      <c r="G136" s="15">
        <v>2051</v>
      </c>
      <c r="H136" s="82">
        <f t="shared" si="12"/>
        <v>2153.5500000000002</v>
      </c>
      <c r="I136" s="82">
        <f t="shared" si="13"/>
        <v>2261.2275000000004</v>
      </c>
      <c r="J136" s="82">
        <f t="shared" si="14"/>
        <v>2442.1257000000005</v>
      </c>
      <c r="K136" s="105">
        <f t="shared" si="11"/>
        <v>2637.4957560000007</v>
      </c>
      <c r="L136" s="30">
        <f t="shared" si="10"/>
        <v>1524.4725469680002</v>
      </c>
      <c r="M136" s="11" t="s">
        <v>1169</v>
      </c>
    </row>
    <row r="137" spans="1:13" x14ac:dyDescent="0.25">
      <c r="B137" s="59" t="s">
        <v>800</v>
      </c>
      <c r="C137" s="2" t="s">
        <v>842</v>
      </c>
      <c r="D137" s="12" t="s">
        <v>876</v>
      </c>
      <c r="E137" s="3" t="s">
        <v>648</v>
      </c>
      <c r="F137" s="12" t="s">
        <v>885</v>
      </c>
      <c r="G137" s="15">
        <v>2074</v>
      </c>
      <c r="H137" s="82">
        <f t="shared" si="12"/>
        <v>2177.7000000000003</v>
      </c>
      <c r="I137" s="82">
        <f t="shared" si="13"/>
        <v>2286.5850000000005</v>
      </c>
      <c r="J137" s="82">
        <f t="shared" si="14"/>
        <v>2469.5118000000007</v>
      </c>
      <c r="K137" s="105">
        <f t="shared" si="11"/>
        <v>2667.072744000001</v>
      </c>
      <c r="L137" s="30">
        <f t="shared" si="10"/>
        <v>1541.5680460320004</v>
      </c>
      <c r="M137" s="11" t="s">
        <v>1169</v>
      </c>
    </row>
    <row r="138" spans="1:13" x14ac:dyDescent="0.25">
      <c r="B138" s="59" t="s">
        <v>801</v>
      </c>
      <c r="C138" s="2" t="s">
        <v>843</v>
      </c>
      <c r="D138" s="12" t="s">
        <v>861</v>
      </c>
      <c r="E138" s="3" t="s">
        <v>649</v>
      </c>
      <c r="F138" s="12" t="s">
        <v>886</v>
      </c>
      <c r="G138" s="27">
        <v>1790</v>
      </c>
      <c r="H138" s="82">
        <f t="shared" si="12"/>
        <v>1879.5</v>
      </c>
      <c r="I138" s="82">
        <f t="shared" si="13"/>
        <v>1973.4750000000001</v>
      </c>
      <c r="J138" s="82">
        <f t="shared" si="14"/>
        <v>2131.3530000000001</v>
      </c>
      <c r="K138" s="105">
        <f t="shared" si="11"/>
        <v>2301.8612400000002</v>
      </c>
      <c r="L138" s="30">
        <f t="shared" ref="L138:L216" si="15">K138*0.578</f>
        <v>1330.4757967200001</v>
      </c>
      <c r="M138" s="11" t="s">
        <v>1169</v>
      </c>
    </row>
    <row r="139" spans="1:13" x14ac:dyDescent="0.25">
      <c r="B139" s="59" t="s">
        <v>802</v>
      </c>
      <c r="C139" s="2" t="s">
        <v>843</v>
      </c>
      <c r="D139" s="12" t="s">
        <v>862</v>
      </c>
      <c r="E139" s="3" t="s">
        <v>650</v>
      </c>
      <c r="F139" s="12" t="s">
        <v>886</v>
      </c>
      <c r="G139" s="27">
        <v>1853</v>
      </c>
      <c r="H139" s="82">
        <f t="shared" si="12"/>
        <v>1945.65</v>
      </c>
      <c r="I139" s="82">
        <f t="shared" si="13"/>
        <v>2042.9325000000001</v>
      </c>
      <c r="J139" s="82">
        <f t="shared" si="14"/>
        <v>2206.3671000000004</v>
      </c>
      <c r="K139" s="105">
        <f t="shared" si="11"/>
        <v>2382.8764680000004</v>
      </c>
      <c r="L139" s="30">
        <f t="shared" si="15"/>
        <v>1377.3025985040001</v>
      </c>
      <c r="M139" s="11" t="s">
        <v>1169</v>
      </c>
    </row>
    <row r="140" spans="1:13" x14ac:dyDescent="0.25">
      <c r="B140" s="59" t="s">
        <v>803</v>
      </c>
      <c r="C140" s="2" t="s">
        <v>843</v>
      </c>
      <c r="D140" s="12" t="s">
        <v>863</v>
      </c>
      <c r="E140" s="3" t="s">
        <v>651</v>
      </c>
      <c r="F140" s="12" t="s">
        <v>886</v>
      </c>
      <c r="G140" s="27">
        <v>1894</v>
      </c>
      <c r="H140" s="82">
        <f t="shared" si="12"/>
        <v>1988.7</v>
      </c>
      <c r="I140" s="82">
        <f t="shared" si="13"/>
        <v>2088.1350000000002</v>
      </c>
      <c r="J140" s="82">
        <f t="shared" si="14"/>
        <v>2255.1858000000002</v>
      </c>
      <c r="K140" s="105">
        <f t="shared" si="11"/>
        <v>2435.6006640000005</v>
      </c>
      <c r="L140" s="30">
        <f t="shared" si="15"/>
        <v>1407.7771837920002</v>
      </c>
      <c r="M140" s="11" t="s">
        <v>1169</v>
      </c>
    </row>
    <row r="141" spans="1:13" x14ac:dyDescent="0.25">
      <c r="B141" s="59" t="s">
        <v>804</v>
      </c>
      <c r="C141" s="2" t="s">
        <v>843</v>
      </c>
      <c r="D141" s="12" t="s">
        <v>864</v>
      </c>
      <c r="E141" s="3" t="s">
        <v>652</v>
      </c>
      <c r="F141" s="12" t="s">
        <v>886</v>
      </c>
      <c r="G141" s="27">
        <v>1926</v>
      </c>
      <c r="H141" s="82">
        <f t="shared" si="12"/>
        <v>2022.3000000000002</v>
      </c>
      <c r="I141" s="82">
        <f t="shared" si="13"/>
        <v>2123.4150000000004</v>
      </c>
      <c r="J141" s="82">
        <f t="shared" si="14"/>
        <v>2293.2882000000004</v>
      </c>
      <c r="K141" s="105">
        <f t="shared" si="11"/>
        <v>2476.7512560000005</v>
      </c>
      <c r="L141" s="30">
        <f t="shared" si="15"/>
        <v>1431.5622259680001</v>
      </c>
      <c r="M141" s="11" t="s">
        <v>1169</v>
      </c>
    </row>
    <row r="142" spans="1:13" x14ac:dyDescent="0.25">
      <c r="B142" s="59" t="s">
        <v>805</v>
      </c>
      <c r="C142" s="2" t="s">
        <v>843</v>
      </c>
      <c r="D142" s="12" t="s">
        <v>865</v>
      </c>
      <c r="E142" s="3" t="s">
        <v>653</v>
      </c>
      <c r="F142" s="12" t="s">
        <v>886</v>
      </c>
      <c r="G142" s="27">
        <v>1991</v>
      </c>
      <c r="H142" s="82">
        <f t="shared" si="12"/>
        <v>2090.5500000000002</v>
      </c>
      <c r="I142" s="82">
        <f t="shared" si="13"/>
        <v>2195.0775000000003</v>
      </c>
      <c r="J142" s="82">
        <f t="shared" si="14"/>
        <v>2370.6837000000005</v>
      </c>
      <c r="K142" s="105">
        <f t="shared" si="11"/>
        <v>2560.3383960000006</v>
      </c>
      <c r="L142" s="30">
        <f t="shared" si="15"/>
        <v>1479.8755928880003</v>
      </c>
      <c r="M142" s="11" t="s">
        <v>1169</v>
      </c>
    </row>
    <row r="143" spans="1:13" x14ac:dyDescent="0.25">
      <c r="B143" s="59" t="s">
        <v>806</v>
      </c>
      <c r="C143" s="2" t="s">
        <v>843</v>
      </c>
      <c r="D143" s="12" t="s">
        <v>866</v>
      </c>
      <c r="E143" s="3" t="s">
        <v>654</v>
      </c>
      <c r="F143" s="12" t="s">
        <v>886</v>
      </c>
      <c r="G143" s="27">
        <v>2013</v>
      </c>
      <c r="H143" s="82">
        <f t="shared" si="12"/>
        <v>2113.65</v>
      </c>
      <c r="I143" s="82">
        <f t="shared" si="13"/>
        <v>2219.3325</v>
      </c>
      <c r="J143" s="82">
        <f t="shared" si="14"/>
        <v>2396.8791000000001</v>
      </c>
      <c r="K143" s="105">
        <f t="shared" si="11"/>
        <v>2588.6294280000002</v>
      </c>
      <c r="L143" s="30">
        <f t="shared" si="15"/>
        <v>1496.227809384</v>
      </c>
      <c r="M143" s="11" t="s">
        <v>1169</v>
      </c>
    </row>
    <row r="144" spans="1:13" x14ac:dyDescent="0.25">
      <c r="B144" s="59" t="s">
        <v>807</v>
      </c>
      <c r="C144" s="2" t="s">
        <v>843</v>
      </c>
      <c r="D144" s="12" t="s">
        <v>871</v>
      </c>
      <c r="E144" s="3" t="s">
        <v>655</v>
      </c>
      <c r="F144" s="12" t="s">
        <v>886</v>
      </c>
      <c r="G144" s="27">
        <v>1880</v>
      </c>
      <c r="H144" s="82">
        <f t="shared" si="12"/>
        <v>1974</v>
      </c>
      <c r="I144" s="82">
        <f t="shared" si="13"/>
        <v>2072.7000000000003</v>
      </c>
      <c r="J144" s="82">
        <f t="shared" si="14"/>
        <v>2238.5160000000005</v>
      </c>
      <c r="K144" s="105">
        <f t="shared" si="11"/>
        <v>2417.5972800000009</v>
      </c>
      <c r="L144" s="30">
        <f t="shared" si="15"/>
        <v>1397.3712278400003</v>
      </c>
      <c r="M144" s="11" t="s">
        <v>1169</v>
      </c>
    </row>
    <row r="145" spans="1:13" x14ac:dyDescent="0.25">
      <c r="B145" s="59" t="s">
        <v>808</v>
      </c>
      <c r="C145" s="2" t="s">
        <v>843</v>
      </c>
      <c r="D145" s="12" t="s">
        <v>872</v>
      </c>
      <c r="E145" s="3" t="s">
        <v>656</v>
      </c>
      <c r="F145" s="12" t="s">
        <v>886</v>
      </c>
      <c r="G145" s="27">
        <v>1908</v>
      </c>
      <c r="H145" s="82">
        <f t="shared" si="12"/>
        <v>2003.4</v>
      </c>
      <c r="I145" s="82">
        <f t="shared" si="13"/>
        <v>2103.5700000000002</v>
      </c>
      <c r="J145" s="82">
        <f t="shared" si="14"/>
        <v>2271.8556000000003</v>
      </c>
      <c r="K145" s="105">
        <f t="shared" si="11"/>
        <v>2453.6040480000006</v>
      </c>
      <c r="L145" s="30">
        <f t="shared" si="15"/>
        <v>1418.1831397440003</v>
      </c>
      <c r="M145" s="11" t="s">
        <v>1169</v>
      </c>
    </row>
    <row r="146" spans="1:13" x14ac:dyDescent="0.25">
      <c r="B146" s="59" t="s">
        <v>809</v>
      </c>
      <c r="C146" s="2" t="s">
        <v>843</v>
      </c>
      <c r="D146" s="12" t="s">
        <v>873</v>
      </c>
      <c r="E146" s="3" t="s">
        <v>657</v>
      </c>
      <c r="F146" s="12" t="s">
        <v>886</v>
      </c>
      <c r="G146" s="27">
        <v>1952</v>
      </c>
      <c r="H146" s="82">
        <f t="shared" si="12"/>
        <v>2049.6</v>
      </c>
      <c r="I146" s="82">
        <f t="shared" si="13"/>
        <v>2152.08</v>
      </c>
      <c r="J146" s="82">
        <f t="shared" si="14"/>
        <v>2324.2464</v>
      </c>
      <c r="K146" s="105">
        <f t="shared" si="11"/>
        <v>2510.1861120000003</v>
      </c>
      <c r="L146" s="30">
        <f t="shared" si="15"/>
        <v>1450.887572736</v>
      </c>
      <c r="M146" s="11" t="s">
        <v>1169</v>
      </c>
    </row>
    <row r="147" spans="1:13" x14ac:dyDescent="0.25">
      <c r="B147" s="59" t="s">
        <v>810</v>
      </c>
      <c r="C147" s="2" t="s">
        <v>843</v>
      </c>
      <c r="D147" s="12" t="s">
        <v>874</v>
      </c>
      <c r="E147" s="3" t="s">
        <v>658</v>
      </c>
      <c r="F147" s="12" t="s">
        <v>886</v>
      </c>
      <c r="G147" s="27">
        <v>1986</v>
      </c>
      <c r="H147" s="82">
        <f t="shared" si="12"/>
        <v>2085.3000000000002</v>
      </c>
      <c r="I147" s="82">
        <f t="shared" si="13"/>
        <v>2189.5650000000005</v>
      </c>
      <c r="J147" s="82">
        <f t="shared" si="14"/>
        <v>2364.7302000000009</v>
      </c>
      <c r="K147" s="105">
        <f t="shared" si="11"/>
        <v>2553.9086160000011</v>
      </c>
      <c r="L147" s="30">
        <f t="shared" si="15"/>
        <v>1476.1591800480005</v>
      </c>
      <c r="M147" s="11" t="s">
        <v>1169</v>
      </c>
    </row>
    <row r="148" spans="1:13" x14ac:dyDescent="0.25">
      <c r="B148" s="59" t="s">
        <v>811</v>
      </c>
      <c r="C148" s="2" t="s">
        <v>843</v>
      </c>
      <c r="D148" s="12" t="s">
        <v>875</v>
      </c>
      <c r="E148" s="3" t="s">
        <v>659</v>
      </c>
      <c r="F148" s="12" t="s">
        <v>886</v>
      </c>
      <c r="G148" s="27">
        <v>2051</v>
      </c>
      <c r="H148" s="82">
        <f t="shared" si="12"/>
        <v>2153.5500000000002</v>
      </c>
      <c r="I148" s="82">
        <f t="shared" si="13"/>
        <v>2261.2275000000004</v>
      </c>
      <c r="J148" s="82">
        <f t="shared" si="14"/>
        <v>2442.1257000000005</v>
      </c>
      <c r="K148" s="105">
        <f t="shared" si="11"/>
        <v>2637.4957560000007</v>
      </c>
      <c r="L148" s="30">
        <f t="shared" si="15"/>
        <v>1524.4725469680002</v>
      </c>
      <c r="M148" s="11" t="s">
        <v>1169</v>
      </c>
    </row>
    <row r="149" spans="1:13" x14ac:dyDescent="0.25">
      <c r="B149" s="59" t="s">
        <v>812</v>
      </c>
      <c r="C149" s="2" t="s">
        <v>843</v>
      </c>
      <c r="D149" s="12" t="s">
        <v>876</v>
      </c>
      <c r="E149" s="3" t="s">
        <v>660</v>
      </c>
      <c r="F149" s="12" t="s">
        <v>886</v>
      </c>
      <c r="G149" s="27">
        <v>2074</v>
      </c>
      <c r="H149" s="82">
        <f t="shared" si="12"/>
        <v>2177.7000000000003</v>
      </c>
      <c r="I149" s="82">
        <f t="shared" si="13"/>
        <v>2286.5850000000005</v>
      </c>
      <c r="J149" s="82">
        <f t="shared" si="14"/>
        <v>2469.5118000000007</v>
      </c>
      <c r="K149" s="105">
        <f t="shared" si="11"/>
        <v>2667.072744000001</v>
      </c>
      <c r="L149" s="30">
        <f t="shared" si="15"/>
        <v>1541.5680460320004</v>
      </c>
      <c r="M149" s="11" t="s">
        <v>1169</v>
      </c>
    </row>
    <row r="150" spans="1:13" s="46" customFormat="1" x14ac:dyDescent="0.25">
      <c r="A150" s="64"/>
      <c r="B150" s="52" t="s">
        <v>1177</v>
      </c>
      <c r="C150" s="47"/>
      <c r="D150" s="47"/>
      <c r="E150" s="48"/>
      <c r="F150" s="47"/>
      <c r="G150" s="53"/>
      <c r="H150" s="83"/>
      <c r="I150" s="83"/>
      <c r="J150" s="83"/>
      <c r="K150" s="107"/>
      <c r="L150" s="50"/>
    </row>
    <row r="151" spans="1:13" x14ac:dyDescent="0.25">
      <c r="B151" s="59" t="s">
        <v>813</v>
      </c>
      <c r="C151" s="16" t="s">
        <v>1297</v>
      </c>
      <c r="D151" s="12" t="s">
        <v>861</v>
      </c>
      <c r="E151" s="21" t="s">
        <v>1299</v>
      </c>
      <c r="F151" s="12" t="s">
        <v>885</v>
      </c>
      <c r="G151" s="22">
        <v>1764</v>
      </c>
      <c r="H151" s="82">
        <f t="shared" si="12"/>
        <v>1852.2</v>
      </c>
      <c r="I151" s="82">
        <f t="shared" si="13"/>
        <v>1944.8100000000002</v>
      </c>
      <c r="J151" s="82">
        <f t="shared" si="14"/>
        <v>2100.3948000000005</v>
      </c>
      <c r="K151" s="105">
        <f t="shared" si="11"/>
        <v>2268.4263840000008</v>
      </c>
      <c r="L151" s="30">
        <f t="shared" si="15"/>
        <v>1311.1504499520004</v>
      </c>
      <c r="M151" s="11" t="s">
        <v>1169</v>
      </c>
    </row>
    <row r="152" spans="1:13" x14ac:dyDescent="0.25">
      <c r="B152" s="59" t="s">
        <v>814</v>
      </c>
      <c r="C152" s="16" t="s">
        <v>1297</v>
      </c>
      <c r="D152" s="12" t="s">
        <v>862</v>
      </c>
      <c r="E152" s="21" t="s">
        <v>1300</v>
      </c>
      <c r="F152" s="12" t="s">
        <v>885</v>
      </c>
      <c r="G152" s="22">
        <v>1818</v>
      </c>
      <c r="H152" s="82">
        <f t="shared" si="12"/>
        <v>1908.9</v>
      </c>
      <c r="I152" s="82">
        <f t="shared" si="13"/>
        <v>2004.3450000000003</v>
      </c>
      <c r="J152" s="82">
        <f t="shared" si="14"/>
        <v>2164.6926000000003</v>
      </c>
      <c r="K152" s="105">
        <f t="shared" si="11"/>
        <v>2337.8680080000004</v>
      </c>
      <c r="L152" s="30">
        <f t="shared" si="15"/>
        <v>1351.2877086240001</v>
      </c>
      <c r="M152" s="11" t="s">
        <v>1169</v>
      </c>
    </row>
    <row r="153" spans="1:13" x14ac:dyDescent="0.25">
      <c r="B153" s="59" t="s">
        <v>815</v>
      </c>
      <c r="C153" s="16" t="s">
        <v>1297</v>
      </c>
      <c r="D153" s="12" t="s">
        <v>863</v>
      </c>
      <c r="E153" s="21" t="s">
        <v>1301</v>
      </c>
      <c r="F153" s="12" t="s">
        <v>885</v>
      </c>
      <c r="G153" s="22">
        <v>1879</v>
      </c>
      <c r="H153" s="82">
        <f t="shared" si="12"/>
        <v>1972.95</v>
      </c>
      <c r="I153" s="82">
        <f t="shared" si="13"/>
        <v>2071.5975000000003</v>
      </c>
      <c r="J153" s="82">
        <f t="shared" si="14"/>
        <v>2237.3253000000004</v>
      </c>
      <c r="K153" s="105">
        <f t="shared" si="11"/>
        <v>2416.3113240000007</v>
      </c>
      <c r="L153" s="30">
        <f t="shared" si="15"/>
        <v>1396.6279452720003</v>
      </c>
      <c r="M153" s="11" t="s">
        <v>1169</v>
      </c>
    </row>
    <row r="154" spans="1:13" x14ac:dyDescent="0.25">
      <c r="B154" s="59" t="s">
        <v>816</v>
      </c>
      <c r="C154" s="16" t="s">
        <v>1297</v>
      </c>
      <c r="D154" s="12" t="s">
        <v>864</v>
      </c>
      <c r="E154" s="21" t="s">
        <v>1302</v>
      </c>
      <c r="F154" s="12" t="s">
        <v>885</v>
      </c>
      <c r="G154" s="22">
        <v>1936</v>
      </c>
      <c r="H154" s="82">
        <f t="shared" si="12"/>
        <v>2032.8000000000002</v>
      </c>
      <c r="I154" s="82">
        <f t="shared" si="13"/>
        <v>2134.44</v>
      </c>
      <c r="J154" s="82">
        <f t="shared" si="14"/>
        <v>2305.1952000000001</v>
      </c>
      <c r="K154" s="105">
        <f t="shared" si="11"/>
        <v>2489.6108160000003</v>
      </c>
      <c r="L154" s="30">
        <f t="shared" si="15"/>
        <v>1438.9950516480001</v>
      </c>
      <c r="M154" s="11" t="s">
        <v>1169</v>
      </c>
    </row>
    <row r="155" spans="1:13" x14ac:dyDescent="0.25">
      <c r="B155" s="59" t="s">
        <v>817</v>
      </c>
      <c r="C155" s="16" t="s">
        <v>844</v>
      </c>
      <c r="D155" s="12" t="s">
        <v>865</v>
      </c>
      <c r="E155" s="21" t="s">
        <v>849</v>
      </c>
      <c r="F155" s="12" t="s">
        <v>885</v>
      </c>
      <c r="G155" s="22">
        <v>1994</v>
      </c>
      <c r="H155" s="82">
        <f t="shared" si="12"/>
        <v>2093.7000000000003</v>
      </c>
      <c r="I155" s="82">
        <f t="shared" si="13"/>
        <v>2198.3850000000002</v>
      </c>
      <c r="J155" s="82">
        <f t="shared" si="14"/>
        <v>2374.2558000000004</v>
      </c>
      <c r="K155" s="105">
        <f t="shared" si="11"/>
        <v>2564.1962640000006</v>
      </c>
      <c r="L155" s="30">
        <f t="shared" si="15"/>
        <v>1482.1054405920001</v>
      </c>
      <c r="M155" s="11" t="s">
        <v>1169</v>
      </c>
    </row>
    <row r="156" spans="1:13" x14ac:dyDescent="0.25">
      <c r="A156" s="63" t="s">
        <v>1193</v>
      </c>
      <c r="B156" s="59" t="s">
        <v>818</v>
      </c>
      <c r="C156" s="16" t="s">
        <v>844</v>
      </c>
      <c r="D156" s="12" t="s">
        <v>866</v>
      </c>
      <c r="E156" s="21" t="s">
        <v>850</v>
      </c>
      <c r="F156" s="12" t="s">
        <v>885</v>
      </c>
      <c r="G156" s="22">
        <v>2054</v>
      </c>
      <c r="H156" s="82">
        <f t="shared" si="12"/>
        <v>2156.7000000000003</v>
      </c>
      <c r="I156" s="82">
        <f t="shared" si="13"/>
        <v>2264.5350000000003</v>
      </c>
      <c r="J156" s="82">
        <f t="shared" si="14"/>
        <v>2445.6978000000004</v>
      </c>
      <c r="K156" s="105">
        <f t="shared" si="11"/>
        <v>2641.3536240000008</v>
      </c>
      <c r="L156" s="30">
        <f t="shared" si="15"/>
        <v>1526.7023946720003</v>
      </c>
      <c r="M156" s="11" t="s">
        <v>1169</v>
      </c>
    </row>
    <row r="157" spans="1:13" x14ac:dyDescent="0.25">
      <c r="B157" s="59" t="s">
        <v>819</v>
      </c>
      <c r="C157" s="16" t="s">
        <v>844</v>
      </c>
      <c r="D157" s="12" t="s">
        <v>871</v>
      </c>
      <c r="E157" s="21" t="s">
        <v>851</v>
      </c>
      <c r="F157" s="12" t="s">
        <v>885</v>
      </c>
      <c r="G157" s="22">
        <v>1818</v>
      </c>
      <c r="H157" s="82">
        <f t="shared" si="12"/>
        <v>1908.9</v>
      </c>
      <c r="I157" s="82">
        <f t="shared" si="13"/>
        <v>2004.3450000000003</v>
      </c>
      <c r="J157" s="82">
        <f t="shared" si="14"/>
        <v>2164.6926000000003</v>
      </c>
      <c r="K157" s="105">
        <f t="shared" si="11"/>
        <v>2337.8680080000004</v>
      </c>
      <c r="L157" s="30">
        <f t="shared" si="15"/>
        <v>1351.2877086240001</v>
      </c>
      <c r="M157" s="11" t="s">
        <v>1169</v>
      </c>
    </row>
    <row r="158" spans="1:13" x14ac:dyDescent="0.25">
      <c r="A158" s="21" t="s">
        <v>1205</v>
      </c>
      <c r="B158" s="59" t="s">
        <v>820</v>
      </c>
      <c r="C158" s="16" t="s">
        <v>844</v>
      </c>
      <c r="D158" s="12" t="s">
        <v>872</v>
      </c>
      <c r="E158" s="21" t="s">
        <v>852</v>
      </c>
      <c r="F158" s="12" t="s">
        <v>885</v>
      </c>
      <c r="G158" s="22">
        <v>1873</v>
      </c>
      <c r="H158" s="82">
        <f t="shared" si="12"/>
        <v>1966.65</v>
      </c>
      <c r="I158" s="82">
        <f t="shared" si="13"/>
        <v>2064.9825000000001</v>
      </c>
      <c r="J158" s="82">
        <f t="shared" si="14"/>
        <v>2230.1811000000002</v>
      </c>
      <c r="K158" s="105">
        <f t="shared" si="11"/>
        <v>2408.5955880000006</v>
      </c>
      <c r="L158" s="30">
        <f t="shared" si="15"/>
        <v>1392.1682498640002</v>
      </c>
      <c r="M158" s="11" t="s">
        <v>1169</v>
      </c>
    </row>
    <row r="159" spans="1:13" x14ac:dyDescent="0.25">
      <c r="B159" s="59" t="s">
        <v>821</v>
      </c>
      <c r="C159" s="16" t="s">
        <v>844</v>
      </c>
      <c r="D159" s="12" t="s">
        <v>873</v>
      </c>
      <c r="E159" s="21" t="s">
        <v>853</v>
      </c>
      <c r="F159" s="12" t="s">
        <v>885</v>
      </c>
      <c r="G159" s="22">
        <v>1967</v>
      </c>
      <c r="H159" s="82">
        <f t="shared" si="12"/>
        <v>2065.35</v>
      </c>
      <c r="I159" s="82">
        <f t="shared" si="13"/>
        <v>2168.6174999999998</v>
      </c>
      <c r="J159" s="82">
        <f t="shared" si="14"/>
        <v>2342.1068999999998</v>
      </c>
      <c r="K159" s="105">
        <f t="shared" si="11"/>
        <v>2529.4754520000001</v>
      </c>
      <c r="L159" s="30">
        <f t="shared" si="15"/>
        <v>1462.036811256</v>
      </c>
      <c r="M159" s="11" t="s">
        <v>1169</v>
      </c>
    </row>
    <row r="160" spans="1:13" x14ac:dyDescent="0.25">
      <c r="B160" s="59" t="s">
        <v>822</v>
      </c>
      <c r="C160" s="16" t="s">
        <v>844</v>
      </c>
      <c r="D160" s="12" t="s">
        <v>874</v>
      </c>
      <c r="E160" s="21" t="s">
        <v>854</v>
      </c>
      <c r="F160" s="12" t="s">
        <v>885</v>
      </c>
      <c r="G160" s="22">
        <v>1988</v>
      </c>
      <c r="H160" s="82">
        <f t="shared" si="12"/>
        <v>2087.4</v>
      </c>
      <c r="I160" s="82">
        <f t="shared" si="13"/>
        <v>2191.77</v>
      </c>
      <c r="J160" s="82">
        <f t="shared" si="14"/>
        <v>2367.1116000000002</v>
      </c>
      <c r="K160" s="105">
        <f t="shared" si="11"/>
        <v>2556.4805280000005</v>
      </c>
      <c r="L160" s="30">
        <f t="shared" si="15"/>
        <v>1477.6457451840001</v>
      </c>
      <c r="M160" s="11" t="s">
        <v>1169</v>
      </c>
    </row>
    <row r="161" spans="1:13" x14ac:dyDescent="0.25">
      <c r="B161" s="59" t="s">
        <v>823</v>
      </c>
      <c r="C161" s="16" t="s">
        <v>844</v>
      </c>
      <c r="D161" s="12" t="s">
        <v>875</v>
      </c>
      <c r="E161" s="21" t="s">
        <v>855</v>
      </c>
      <c r="F161" s="12" t="s">
        <v>885</v>
      </c>
      <c r="G161" s="22">
        <v>2048</v>
      </c>
      <c r="H161" s="82">
        <f t="shared" si="12"/>
        <v>2150.4</v>
      </c>
      <c r="I161" s="82">
        <f t="shared" si="13"/>
        <v>2257.92</v>
      </c>
      <c r="J161" s="82">
        <f t="shared" si="14"/>
        <v>2438.5536000000002</v>
      </c>
      <c r="K161" s="105">
        <f t="shared" si="11"/>
        <v>2633.6378880000002</v>
      </c>
      <c r="L161" s="30">
        <f t="shared" si="15"/>
        <v>1522.2426992640001</v>
      </c>
      <c r="M161" s="11" t="s">
        <v>1169</v>
      </c>
    </row>
    <row r="162" spans="1:13" x14ac:dyDescent="0.25">
      <c r="B162" s="59" t="s">
        <v>824</v>
      </c>
      <c r="C162" s="16" t="s">
        <v>844</v>
      </c>
      <c r="D162" s="12" t="s">
        <v>876</v>
      </c>
      <c r="E162" s="21" t="s">
        <v>856</v>
      </c>
      <c r="F162" s="12" t="s">
        <v>885</v>
      </c>
      <c r="G162" s="22">
        <v>2110</v>
      </c>
      <c r="H162" s="82">
        <f t="shared" si="12"/>
        <v>2215.5</v>
      </c>
      <c r="I162" s="82">
        <f t="shared" si="13"/>
        <v>2326.2750000000001</v>
      </c>
      <c r="J162" s="82">
        <f t="shared" si="14"/>
        <v>2512.3770000000004</v>
      </c>
      <c r="K162" s="105">
        <f t="shared" si="11"/>
        <v>2713.3671600000007</v>
      </c>
      <c r="L162" s="30">
        <f t="shared" si="15"/>
        <v>1568.3262184800003</v>
      </c>
      <c r="M162" s="11" t="s">
        <v>1169</v>
      </c>
    </row>
    <row r="163" spans="1:13" x14ac:dyDescent="0.25">
      <c r="B163" s="59" t="s">
        <v>825</v>
      </c>
      <c r="C163" s="16" t="s">
        <v>1298</v>
      </c>
      <c r="D163" s="12" t="s">
        <v>861</v>
      </c>
      <c r="E163" s="3" t="s">
        <v>1303</v>
      </c>
      <c r="F163" s="12" t="s">
        <v>886</v>
      </c>
      <c r="G163" s="22">
        <v>1764</v>
      </c>
      <c r="H163" s="82">
        <f t="shared" si="12"/>
        <v>1852.2</v>
      </c>
      <c r="I163" s="82">
        <f t="shared" si="13"/>
        <v>1944.8100000000002</v>
      </c>
      <c r="J163" s="82">
        <f t="shared" si="14"/>
        <v>2100.3948000000005</v>
      </c>
      <c r="K163" s="105">
        <f t="shared" si="11"/>
        <v>2268.4263840000008</v>
      </c>
      <c r="L163" s="30">
        <f t="shared" si="15"/>
        <v>1311.1504499520004</v>
      </c>
      <c r="M163" s="11" t="s">
        <v>1169</v>
      </c>
    </row>
    <row r="164" spans="1:13" x14ac:dyDescent="0.25">
      <c r="B164" s="59" t="s">
        <v>826</v>
      </c>
      <c r="C164" s="16" t="s">
        <v>1298</v>
      </c>
      <c r="D164" s="12" t="s">
        <v>862</v>
      </c>
      <c r="E164" s="3" t="s">
        <v>1304</v>
      </c>
      <c r="F164" s="12" t="s">
        <v>886</v>
      </c>
      <c r="G164" s="22">
        <v>1818</v>
      </c>
      <c r="H164" s="82">
        <f t="shared" si="12"/>
        <v>1908.9</v>
      </c>
      <c r="I164" s="82">
        <f t="shared" si="13"/>
        <v>2004.3450000000003</v>
      </c>
      <c r="J164" s="82">
        <f t="shared" si="14"/>
        <v>2164.6926000000003</v>
      </c>
      <c r="K164" s="105">
        <f t="shared" si="11"/>
        <v>2337.8680080000004</v>
      </c>
      <c r="L164" s="30">
        <f t="shared" si="15"/>
        <v>1351.2877086240001</v>
      </c>
      <c r="M164" s="11" t="s">
        <v>1169</v>
      </c>
    </row>
    <row r="165" spans="1:13" x14ac:dyDescent="0.25">
      <c r="B165" s="59" t="s">
        <v>827</v>
      </c>
      <c r="C165" s="16" t="s">
        <v>1298</v>
      </c>
      <c r="D165" s="12" t="s">
        <v>863</v>
      </c>
      <c r="E165" s="3" t="s">
        <v>1305</v>
      </c>
      <c r="F165" s="12" t="s">
        <v>886</v>
      </c>
      <c r="G165" s="22">
        <v>1879</v>
      </c>
      <c r="H165" s="82">
        <f t="shared" si="12"/>
        <v>1972.95</v>
      </c>
      <c r="I165" s="82">
        <f t="shared" si="13"/>
        <v>2071.5975000000003</v>
      </c>
      <c r="J165" s="82">
        <f t="shared" si="14"/>
        <v>2237.3253000000004</v>
      </c>
      <c r="K165" s="105">
        <f t="shared" si="11"/>
        <v>2416.3113240000007</v>
      </c>
      <c r="L165" s="30">
        <f t="shared" si="15"/>
        <v>1396.6279452720003</v>
      </c>
      <c r="M165" s="11" t="s">
        <v>1169</v>
      </c>
    </row>
    <row r="166" spans="1:13" x14ac:dyDescent="0.25">
      <c r="B166" s="59" t="s">
        <v>828</v>
      </c>
      <c r="C166" s="16" t="s">
        <v>1298</v>
      </c>
      <c r="D166" s="12" t="s">
        <v>864</v>
      </c>
      <c r="E166" s="3" t="s">
        <v>1306</v>
      </c>
      <c r="F166" s="12" t="s">
        <v>886</v>
      </c>
      <c r="G166" s="22">
        <v>1936</v>
      </c>
      <c r="H166" s="82">
        <f t="shared" si="12"/>
        <v>2032.8000000000002</v>
      </c>
      <c r="I166" s="82">
        <f t="shared" si="13"/>
        <v>2134.44</v>
      </c>
      <c r="J166" s="82">
        <f t="shared" si="14"/>
        <v>2305.1952000000001</v>
      </c>
      <c r="K166" s="105">
        <f t="shared" si="11"/>
        <v>2489.6108160000003</v>
      </c>
      <c r="L166" s="30">
        <f t="shared" si="15"/>
        <v>1438.9950516480001</v>
      </c>
      <c r="M166" s="11" t="s">
        <v>1169</v>
      </c>
    </row>
    <row r="167" spans="1:13" x14ac:dyDescent="0.25">
      <c r="B167" s="59" t="s">
        <v>829</v>
      </c>
      <c r="C167" s="16" t="s">
        <v>845</v>
      </c>
      <c r="D167" s="12" t="s">
        <v>865</v>
      </c>
      <c r="E167" s="3" t="s">
        <v>661</v>
      </c>
      <c r="F167" s="12" t="s">
        <v>886</v>
      </c>
      <c r="G167" s="22">
        <v>1994</v>
      </c>
      <c r="H167" s="82">
        <f t="shared" si="12"/>
        <v>2093.7000000000003</v>
      </c>
      <c r="I167" s="82">
        <f t="shared" si="13"/>
        <v>2198.3850000000002</v>
      </c>
      <c r="J167" s="82">
        <f t="shared" si="14"/>
        <v>2374.2558000000004</v>
      </c>
      <c r="K167" s="105">
        <f t="shared" si="11"/>
        <v>2564.1962640000006</v>
      </c>
      <c r="L167" s="30">
        <f t="shared" si="15"/>
        <v>1482.1054405920001</v>
      </c>
      <c r="M167" s="11" t="s">
        <v>1169</v>
      </c>
    </row>
    <row r="168" spans="1:13" x14ac:dyDescent="0.25">
      <c r="B168" s="59" t="s">
        <v>830</v>
      </c>
      <c r="C168" s="16" t="s">
        <v>845</v>
      </c>
      <c r="D168" s="12" t="s">
        <v>866</v>
      </c>
      <c r="E168" s="3" t="s">
        <v>662</v>
      </c>
      <c r="F168" s="12" t="s">
        <v>886</v>
      </c>
      <c r="G168" s="22">
        <v>2054</v>
      </c>
      <c r="H168" s="82">
        <f t="shared" si="12"/>
        <v>2156.7000000000003</v>
      </c>
      <c r="I168" s="82">
        <f t="shared" si="13"/>
        <v>2264.5350000000003</v>
      </c>
      <c r="J168" s="82">
        <f t="shared" si="14"/>
        <v>2445.6978000000004</v>
      </c>
      <c r="K168" s="105">
        <f t="shared" si="11"/>
        <v>2641.3536240000008</v>
      </c>
      <c r="L168" s="30">
        <f t="shared" si="15"/>
        <v>1526.7023946720003</v>
      </c>
      <c r="M168" s="11" t="s">
        <v>1169</v>
      </c>
    </row>
    <row r="169" spans="1:13" x14ac:dyDescent="0.25">
      <c r="B169" s="59" t="s">
        <v>831</v>
      </c>
      <c r="C169" s="16" t="s">
        <v>845</v>
      </c>
      <c r="D169" s="12" t="s">
        <v>871</v>
      </c>
      <c r="E169" s="3" t="s">
        <v>663</v>
      </c>
      <c r="F169" s="12" t="s">
        <v>886</v>
      </c>
      <c r="G169" s="22">
        <v>1818</v>
      </c>
      <c r="H169" s="82">
        <f t="shared" si="12"/>
        <v>1908.9</v>
      </c>
      <c r="I169" s="82">
        <f t="shared" si="13"/>
        <v>2004.3450000000003</v>
      </c>
      <c r="J169" s="82">
        <f t="shared" si="14"/>
        <v>2164.6926000000003</v>
      </c>
      <c r="K169" s="105">
        <f t="shared" si="11"/>
        <v>2337.8680080000004</v>
      </c>
      <c r="L169" s="30">
        <f t="shared" si="15"/>
        <v>1351.2877086240001</v>
      </c>
      <c r="M169" s="11" t="s">
        <v>1169</v>
      </c>
    </row>
    <row r="170" spans="1:13" x14ac:dyDescent="0.25">
      <c r="B170" s="59" t="s">
        <v>832</v>
      </c>
      <c r="C170" s="16" t="s">
        <v>845</v>
      </c>
      <c r="D170" s="12" t="s">
        <v>872</v>
      </c>
      <c r="E170" s="3" t="s">
        <v>664</v>
      </c>
      <c r="F170" s="12" t="s">
        <v>886</v>
      </c>
      <c r="G170" s="22">
        <v>1873</v>
      </c>
      <c r="H170" s="82">
        <f t="shared" si="12"/>
        <v>1966.65</v>
      </c>
      <c r="I170" s="82">
        <f t="shared" si="13"/>
        <v>2064.9825000000001</v>
      </c>
      <c r="J170" s="82">
        <f t="shared" si="14"/>
        <v>2230.1811000000002</v>
      </c>
      <c r="K170" s="105">
        <f t="shared" si="11"/>
        <v>2408.5955880000006</v>
      </c>
      <c r="L170" s="30">
        <f t="shared" si="15"/>
        <v>1392.1682498640002</v>
      </c>
      <c r="M170" s="11" t="s">
        <v>1169</v>
      </c>
    </row>
    <row r="171" spans="1:13" x14ac:dyDescent="0.25">
      <c r="B171" s="59" t="s">
        <v>833</v>
      </c>
      <c r="C171" s="16" t="s">
        <v>845</v>
      </c>
      <c r="D171" s="12" t="s">
        <v>873</v>
      </c>
      <c r="E171" s="3" t="s">
        <v>665</v>
      </c>
      <c r="F171" s="12" t="s">
        <v>886</v>
      </c>
      <c r="G171" s="22">
        <v>1967</v>
      </c>
      <c r="H171" s="82">
        <f t="shared" si="12"/>
        <v>2065.35</v>
      </c>
      <c r="I171" s="82">
        <f t="shared" si="13"/>
        <v>2168.6174999999998</v>
      </c>
      <c r="J171" s="82">
        <f t="shared" si="14"/>
        <v>2342.1068999999998</v>
      </c>
      <c r="K171" s="105">
        <f t="shared" si="11"/>
        <v>2529.4754520000001</v>
      </c>
      <c r="L171" s="30">
        <f t="shared" si="15"/>
        <v>1462.036811256</v>
      </c>
      <c r="M171" s="11" t="s">
        <v>1169</v>
      </c>
    </row>
    <row r="172" spans="1:13" x14ac:dyDescent="0.25">
      <c r="B172" s="59" t="s">
        <v>834</v>
      </c>
      <c r="C172" s="16" t="s">
        <v>845</v>
      </c>
      <c r="D172" s="12" t="s">
        <v>874</v>
      </c>
      <c r="E172" s="3" t="s">
        <v>666</v>
      </c>
      <c r="F172" s="12" t="s">
        <v>886</v>
      </c>
      <c r="G172" s="22">
        <v>1988</v>
      </c>
      <c r="H172" s="82">
        <f t="shared" si="12"/>
        <v>2087.4</v>
      </c>
      <c r="I172" s="82">
        <f t="shared" si="13"/>
        <v>2191.77</v>
      </c>
      <c r="J172" s="82">
        <f t="shared" si="14"/>
        <v>2367.1116000000002</v>
      </c>
      <c r="K172" s="105">
        <f t="shared" si="11"/>
        <v>2556.4805280000005</v>
      </c>
      <c r="L172" s="30">
        <f t="shared" si="15"/>
        <v>1477.6457451840001</v>
      </c>
      <c r="M172" s="11" t="s">
        <v>1169</v>
      </c>
    </row>
    <row r="173" spans="1:13" x14ac:dyDescent="0.25">
      <c r="B173" s="59" t="s">
        <v>835</v>
      </c>
      <c r="C173" s="16" t="s">
        <v>845</v>
      </c>
      <c r="D173" s="12" t="s">
        <v>875</v>
      </c>
      <c r="E173" s="3" t="s">
        <v>667</v>
      </c>
      <c r="F173" s="12" t="s">
        <v>886</v>
      </c>
      <c r="G173" s="22">
        <v>2048</v>
      </c>
      <c r="H173" s="82">
        <f t="shared" si="12"/>
        <v>2150.4</v>
      </c>
      <c r="I173" s="82">
        <f t="shared" si="13"/>
        <v>2257.92</v>
      </c>
      <c r="J173" s="82">
        <f t="shared" si="14"/>
        <v>2438.5536000000002</v>
      </c>
      <c r="K173" s="105">
        <f t="shared" si="11"/>
        <v>2633.6378880000002</v>
      </c>
      <c r="L173" s="30">
        <f t="shared" si="15"/>
        <v>1522.2426992640001</v>
      </c>
      <c r="M173" s="11" t="s">
        <v>1169</v>
      </c>
    </row>
    <row r="174" spans="1:13" x14ac:dyDescent="0.25">
      <c r="B174" s="59" t="s">
        <v>836</v>
      </c>
      <c r="C174" s="16" t="s">
        <v>845</v>
      </c>
      <c r="D174" s="12" t="s">
        <v>876</v>
      </c>
      <c r="E174" s="3" t="s">
        <v>668</v>
      </c>
      <c r="F174" s="12" t="s">
        <v>886</v>
      </c>
      <c r="G174" s="22">
        <v>2110</v>
      </c>
      <c r="H174" s="82">
        <f t="shared" si="12"/>
        <v>2215.5</v>
      </c>
      <c r="I174" s="82">
        <f t="shared" si="13"/>
        <v>2326.2750000000001</v>
      </c>
      <c r="J174" s="82">
        <f t="shared" si="14"/>
        <v>2512.3770000000004</v>
      </c>
      <c r="K174" s="105">
        <f t="shared" si="11"/>
        <v>2713.3671600000007</v>
      </c>
      <c r="L174" s="30">
        <f t="shared" si="15"/>
        <v>1568.3262184800003</v>
      </c>
      <c r="M174" s="11" t="s">
        <v>1169</v>
      </c>
    </row>
    <row r="175" spans="1:13" s="46" customFormat="1" x14ac:dyDescent="0.25">
      <c r="A175" s="64"/>
      <c r="B175" s="43" t="s">
        <v>1176</v>
      </c>
      <c r="H175" s="84"/>
      <c r="I175" s="75"/>
      <c r="J175" s="83"/>
      <c r="K175" s="107"/>
      <c r="L175" s="74"/>
    </row>
    <row r="176" spans="1:13" s="100" customFormat="1" x14ac:dyDescent="0.25">
      <c r="A176" s="89"/>
      <c r="B176" s="97" t="s">
        <v>1252</v>
      </c>
      <c r="C176" s="37" t="s">
        <v>1253</v>
      </c>
      <c r="D176" s="36" t="s">
        <v>862</v>
      </c>
      <c r="E176" s="36" t="s">
        <v>1233</v>
      </c>
      <c r="F176" s="36" t="s">
        <v>885</v>
      </c>
      <c r="G176" s="36"/>
      <c r="H176" s="98"/>
      <c r="I176" s="98">
        <v>2360</v>
      </c>
      <c r="J176" s="82">
        <f t="shared" si="14"/>
        <v>2548.8000000000002</v>
      </c>
      <c r="K176" s="105">
        <f t="shared" si="11"/>
        <v>2752.7040000000002</v>
      </c>
      <c r="L176" s="99">
        <f t="shared" ref="L176:L211" si="16">K176*0.578</f>
        <v>1591.0629120000001</v>
      </c>
      <c r="M176" s="100" t="s">
        <v>1169</v>
      </c>
    </row>
    <row r="177" spans="1:13" s="100" customFormat="1" x14ac:dyDescent="0.25">
      <c r="A177" s="89"/>
      <c r="B177" s="101" t="s">
        <v>1254</v>
      </c>
      <c r="C177" s="37" t="s">
        <v>1253</v>
      </c>
      <c r="D177" s="36" t="s">
        <v>863</v>
      </c>
      <c r="E177" s="36" t="s">
        <v>1233</v>
      </c>
      <c r="F177" s="36" t="s">
        <v>885</v>
      </c>
      <c r="G177" s="36"/>
      <c r="H177" s="98"/>
      <c r="I177" s="98">
        <v>2411</v>
      </c>
      <c r="J177" s="82">
        <f t="shared" si="14"/>
        <v>2603.88</v>
      </c>
      <c r="K177" s="105">
        <f t="shared" si="11"/>
        <v>2812.1904000000004</v>
      </c>
      <c r="L177" s="99">
        <f t="shared" si="16"/>
        <v>1625.4460512000001</v>
      </c>
      <c r="M177" s="100" t="s">
        <v>1169</v>
      </c>
    </row>
    <row r="178" spans="1:13" s="100" customFormat="1" x14ac:dyDescent="0.25">
      <c r="A178" s="89"/>
      <c r="B178" s="101" t="s">
        <v>1255</v>
      </c>
      <c r="C178" s="37" t="s">
        <v>1253</v>
      </c>
      <c r="D178" s="36" t="s">
        <v>864</v>
      </c>
      <c r="E178" s="36" t="s">
        <v>1233</v>
      </c>
      <c r="F178" s="36" t="s">
        <v>885</v>
      </c>
      <c r="G178" s="36"/>
      <c r="H178" s="98"/>
      <c r="I178" s="98">
        <v>2617</v>
      </c>
      <c r="J178" s="82">
        <f t="shared" si="14"/>
        <v>2826.36</v>
      </c>
      <c r="K178" s="105">
        <f t="shared" si="11"/>
        <v>3052.4688000000006</v>
      </c>
      <c r="L178" s="99">
        <f t="shared" si="16"/>
        <v>1764.3269664000002</v>
      </c>
      <c r="M178" s="100" t="s">
        <v>1169</v>
      </c>
    </row>
    <row r="179" spans="1:13" s="100" customFormat="1" x14ac:dyDescent="0.25">
      <c r="A179" s="89"/>
      <c r="B179" s="101" t="s">
        <v>1256</v>
      </c>
      <c r="C179" s="37" t="s">
        <v>1253</v>
      </c>
      <c r="D179" s="36" t="s">
        <v>872</v>
      </c>
      <c r="E179" s="36" t="s">
        <v>1233</v>
      </c>
      <c r="F179" s="36" t="s">
        <v>885</v>
      </c>
      <c r="G179" s="36"/>
      <c r="H179" s="98"/>
      <c r="I179" s="98">
        <v>2443</v>
      </c>
      <c r="J179" s="82">
        <f t="shared" si="14"/>
        <v>2638.44</v>
      </c>
      <c r="K179" s="105">
        <f t="shared" si="11"/>
        <v>2849.5152000000003</v>
      </c>
      <c r="L179" s="99">
        <f t="shared" si="16"/>
        <v>1647.0197856</v>
      </c>
      <c r="M179" s="100" t="s">
        <v>1169</v>
      </c>
    </row>
    <row r="180" spans="1:13" s="100" customFormat="1" x14ac:dyDescent="0.25">
      <c r="A180" s="89"/>
      <c r="B180" s="101" t="s">
        <v>1257</v>
      </c>
      <c r="C180" s="37" t="s">
        <v>1253</v>
      </c>
      <c r="D180" s="36" t="s">
        <v>873</v>
      </c>
      <c r="E180" s="36" t="s">
        <v>1233</v>
      </c>
      <c r="F180" s="36" t="s">
        <v>885</v>
      </c>
      <c r="G180" s="36"/>
      <c r="H180" s="98"/>
      <c r="I180" s="98">
        <v>2431</v>
      </c>
      <c r="J180" s="82">
        <f t="shared" si="14"/>
        <v>2625.48</v>
      </c>
      <c r="K180" s="105">
        <f t="shared" si="11"/>
        <v>2835.5184000000004</v>
      </c>
      <c r="L180" s="99">
        <f t="shared" si="16"/>
        <v>1638.9296352000001</v>
      </c>
      <c r="M180" s="100" t="s">
        <v>1169</v>
      </c>
    </row>
    <row r="181" spans="1:13" s="100" customFormat="1" x14ac:dyDescent="0.25">
      <c r="A181" s="89"/>
      <c r="B181" s="101" t="s">
        <v>1258</v>
      </c>
      <c r="C181" s="37" t="s">
        <v>1253</v>
      </c>
      <c r="D181" s="36" t="s">
        <v>874</v>
      </c>
      <c r="E181" s="36" t="s">
        <v>1233</v>
      </c>
      <c r="F181" s="36" t="s">
        <v>885</v>
      </c>
      <c r="G181" s="36"/>
      <c r="H181" s="98"/>
      <c r="I181" s="98">
        <v>2500</v>
      </c>
      <c r="J181" s="82">
        <f t="shared" si="14"/>
        <v>2700</v>
      </c>
      <c r="K181" s="105">
        <f t="shared" si="11"/>
        <v>2916</v>
      </c>
      <c r="L181" s="99">
        <f t="shared" si="16"/>
        <v>1685.4479999999999</v>
      </c>
      <c r="M181" s="100" t="s">
        <v>1169</v>
      </c>
    </row>
    <row r="182" spans="1:13" s="100" customFormat="1" x14ac:dyDescent="0.25">
      <c r="A182" s="89"/>
      <c r="B182" s="101" t="s">
        <v>1259</v>
      </c>
      <c r="C182" s="36" t="s">
        <v>1253</v>
      </c>
      <c r="D182" s="36" t="s">
        <v>962</v>
      </c>
      <c r="E182" s="36" t="s">
        <v>1233</v>
      </c>
      <c r="F182" s="36" t="s">
        <v>885</v>
      </c>
      <c r="G182" s="36"/>
      <c r="H182" s="98"/>
      <c r="I182" s="98">
        <v>2482</v>
      </c>
      <c r="J182" s="82">
        <f t="shared" si="14"/>
        <v>2680.5600000000004</v>
      </c>
      <c r="K182" s="105">
        <f t="shared" si="11"/>
        <v>2895.0048000000006</v>
      </c>
      <c r="L182" s="99">
        <f t="shared" si="16"/>
        <v>1673.3127744000003</v>
      </c>
      <c r="M182" s="100" t="s">
        <v>1169</v>
      </c>
    </row>
    <row r="183" spans="1:13" s="100" customFormat="1" x14ac:dyDescent="0.25">
      <c r="A183" s="89"/>
      <c r="B183" s="101" t="s">
        <v>1260</v>
      </c>
      <c r="C183" s="36" t="s">
        <v>1253</v>
      </c>
      <c r="D183" s="36" t="s">
        <v>963</v>
      </c>
      <c r="E183" s="36" t="s">
        <v>1233</v>
      </c>
      <c r="F183" s="36" t="s">
        <v>885</v>
      </c>
      <c r="G183" s="36"/>
      <c r="H183" s="98"/>
      <c r="I183" s="98">
        <v>2536</v>
      </c>
      <c r="J183" s="82">
        <f t="shared" si="14"/>
        <v>2738.88</v>
      </c>
      <c r="K183" s="105">
        <f t="shared" si="11"/>
        <v>2957.9904000000001</v>
      </c>
      <c r="L183" s="99">
        <f t="shared" si="16"/>
        <v>1709.7184511999999</v>
      </c>
      <c r="M183" s="100" t="s">
        <v>1169</v>
      </c>
    </row>
    <row r="184" spans="1:13" s="100" customFormat="1" x14ac:dyDescent="0.25">
      <c r="A184" s="89"/>
      <c r="B184" s="101" t="s">
        <v>1261</v>
      </c>
      <c r="C184" s="36" t="s">
        <v>1253</v>
      </c>
      <c r="D184" s="36" t="s">
        <v>964</v>
      </c>
      <c r="E184" s="36" t="s">
        <v>1233</v>
      </c>
      <c r="F184" s="36" t="s">
        <v>885</v>
      </c>
      <c r="G184" s="36"/>
      <c r="H184" s="98"/>
      <c r="I184" s="98">
        <v>2635</v>
      </c>
      <c r="J184" s="82">
        <f t="shared" si="14"/>
        <v>2845.8</v>
      </c>
      <c r="K184" s="105">
        <f t="shared" si="11"/>
        <v>3073.4640000000004</v>
      </c>
      <c r="L184" s="99">
        <f t="shared" si="16"/>
        <v>1776.4621920000002</v>
      </c>
      <c r="M184" s="100" t="s">
        <v>1169</v>
      </c>
    </row>
    <row r="185" spans="1:13" s="100" customFormat="1" x14ac:dyDescent="0.25">
      <c r="A185" s="89"/>
      <c r="B185" s="101" t="s">
        <v>1263</v>
      </c>
      <c r="C185" s="37" t="s">
        <v>1262</v>
      </c>
      <c r="D185" s="36" t="s">
        <v>862</v>
      </c>
      <c r="E185" s="36" t="s">
        <v>1233</v>
      </c>
      <c r="F185" s="36" t="s">
        <v>886</v>
      </c>
      <c r="G185" s="36"/>
      <c r="H185" s="98"/>
      <c r="I185" s="98">
        <v>2360</v>
      </c>
      <c r="J185" s="82">
        <f t="shared" si="14"/>
        <v>2548.8000000000002</v>
      </c>
      <c r="K185" s="105">
        <f t="shared" si="11"/>
        <v>2752.7040000000002</v>
      </c>
      <c r="L185" s="99">
        <f t="shared" si="16"/>
        <v>1591.0629120000001</v>
      </c>
      <c r="M185" s="100" t="s">
        <v>1169</v>
      </c>
    </row>
    <row r="186" spans="1:13" s="100" customFormat="1" x14ac:dyDescent="0.25">
      <c r="A186" s="89"/>
      <c r="B186" s="101" t="s">
        <v>1264</v>
      </c>
      <c r="C186" s="37" t="s">
        <v>1262</v>
      </c>
      <c r="D186" s="36" t="s">
        <v>863</v>
      </c>
      <c r="E186" s="36" t="s">
        <v>1233</v>
      </c>
      <c r="F186" s="36" t="s">
        <v>886</v>
      </c>
      <c r="G186" s="36"/>
      <c r="H186" s="98"/>
      <c r="I186" s="98">
        <v>2411</v>
      </c>
      <c r="J186" s="82">
        <f t="shared" si="14"/>
        <v>2603.88</v>
      </c>
      <c r="K186" s="105">
        <f t="shared" si="11"/>
        <v>2812.1904000000004</v>
      </c>
      <c r="L186" s="99">
        <f t="shared" si="16"/>
        <v>1625.4460512000001</v>
      </c>
      <c r="M186" s="100" t="s">
        <v>1169</v>
      </c>
    </row>
    <row r="187" spans="1:13" s="100" customFormat="1" x14ac:dyDescent="0.25">
      <c r="A187" s="89"/>
      <c r="B187" s="101" t="s">
        <v>1265</v>
      </c>
      <c r="C187" s="37" t="s">
        <v>1262</v>
      </c>
      <c r="D187" s="36" t="s">
        <v>864</v>
      </c>
      <c r="E187" s="36" t="s">
        <v>1233</v>
      </c>
      <c r="F187" s="36" t="s">
        <v>886</v>
      </c>
      <c r="G187" s="36"/>
      <c r="H187" s="98"/>
      <c r="I187" s="98">
        <v>2617</v>
      </c>
      <c r="J187" s="82">
        <f t="shared" si="14"/>
        <v>2826.36</v>
      </c>
      <c r="K187" s="105">
        <f t="shared" si="11"/>
        <v>3052.4688000000006</v>
      </c>
      <c r="L187" s="99">
        <f t="shared" si="16"/>
        <v>1764.3269664000002</v>
      </c>
      <c r="M187" s="100" t="s">
        <v>1169</v>
      </c>
    </row>
    <row r="188" spans="1:13" s="100" customFormat="1" x14ac:dyDescent="0.25">
      <c r="A188" s="89"/>
      <c r="B188" s="101" t="s">
        <v>1266</v>
      </c>
      <c r="C188" s="37" t="s">
        <v>1262</v>
      </c>
      <c r="D188" s="36" t="s">
        <v>872</v>
      </c>
      <c r="E188" s="36" t="s">
        <v>1233</v>
      </c>
      <c r="F188" s="36" t="s">
        <v>886</v>
      </c>
      <c r="G188" s="36"/>
      <c r="H188" s="98"/>
      <c r="I188" s="98">
        <v>2443</v>
      </c>
      <c r="J188" s="82">
        <f t="shared" si="14"/>
        <v>2638.44</v>
      </c>
      <c r="K188" s="105">
        <f t="shared" si="11"/>
        <v>2849.5152000000003</v>
      </c>
      <c r="L188" s="99">
        <f t="shared" si="16"/>
        <v>1647.0197856</v>
      </c>
      <c r="M188" s="100" t="s">
        <v>1169</v>
      </c>
    </row>
    <row r="189" spans="1:13" s="100" customFormat="1" x14ac:dyDescent="0.25">
      <c r="A189" s="89"/>
      <c r="B189" s="101" t="s">
        <v>1267</v>
      </c>
      <c r="C189" s="37" t="s">
        <v>1262</v>
      </c>
      <c r="D189" s="36" t="s">
        <v>873</v>
      </c>
      <c r="E189" s="36" t="s">
        <v>1233</v>
      </c>
      <c r="F189" s="36" t="s">
        <v>886</v>
      </c>
      <c r="G189" s="36"/>
      <c r="H189" s="98"/>
      <c r="I189" s="98">
        <v>2431</v>
      </c>
      <c r="J189" s="82">
        <f t="shared" si="14"/>
        <v>2625.48</v>
      </c>
      <c r="K189" s="105">
        <f t="shared" si="14"/>
        <v>2835.5184000000004</v>
      </c>
      <c r="L189" s="99">
        <f t="shared" si="16"/>
        <v>1638.9296352000001</v>
      </c>
      <c r="M189" s="100" t="s">
        <v>1169</v>
      </c>
    </row>
    <row r="190" spans="1:13" s="100" customFormat="1" x14ac:dyDescent="0.25">
      <c r="A190" s="89"/>
      <c r="B190" s="101" t="s">
        <v>1268</v>
      </c>
      <c r="C190" s="37" t="s">
        <v>1262</v>
      </c>
      <c r="D190" s="36" t="s">
        <v>874</v>
      </c>
      <c r="E190" s="36" t="s">
        <v>1233</v>
      </c>
      <c r="F190" s="36" t="s">
        <v>886</v>
      </c>
      <c r="G190" s="36"/>
      <c r="H190" s="98"/>
      <c r="I190" s="98">
        <v>2500</v>
      </c>
      <c r="J190" s="82">
        <f t="shared" si="14"/>
        <v>2700</v>
      </c>
      <c r="K190" s="105">
        <f t="shared" si="14"/>
        <v>2916</v>
      </c>
      <c r="L190" s="99">
        <f t="shared" si="16"/>
        <v>1685.4479999999999</v>
      </c>
      <c r="M190" s="100" t="s">
        <v>1169</v>
      </c>
    </row>
    <row r="191" spans="1:13" s="100" customFormat="1" x14ac:dyDescent="0.25">
      <c r="A191" s="89"/>
      <c r="B191" s="101" t="s">
        <v>1269</v>
      </c>
      <c r="C191" s="37" t="s">
        <v>1262</v>
      </c>
      <c r="D191" s="36" t="s">
        <v>962</v>
      </c>
      <c r="E191" s="36" t="s">
        <v>1233</v>
      </c>
      <c r="F191" s="36" t="s">
        <v>886</v>
      </c>
      <c r="G191" s="36"/>
      <c r="H191" s="98"/>
      <c r="I191" s="98">
        <v>2482</v>
      </c>
      <c r="J191" s="82">
        <f t="shared" si="14"/>
        <v>2680.5600000000004</v>
      </c>
      <c r="K191" s="105">
        <f t="shared" si="14"/>
        <v>2895.0048000000006</v>
      </c>
      <c r="L191" s="99">
        <f t="shared" si="16"/>
        <v>1673.3127744000003</v>
      </c>
      <c r="M191" s="100" t="s">
        <v>1169</v>
      </c>
    </row>
    <row r="192" spans="1:13" s="100" customFormat="1" x14ac:dyDescent="0.25">
      <c r="A192" s="89"/>
      <c r="B192" s="101" t="s">
        <v>1270</v>
      </c>
      <c r="C192" s="37" t="s">
        <v>1262</v>
      </c>
      <c r="D192" s="36" t="s">
        <v>963</v>
      </c>
      <c r="E192" s="36" t="s">
        <v>1233</v>
      </c>
      <c r="F192" s="36" t="s">
        <v>886</v>
      </c>
      <c r="G192" s="36"/>
      <c r="H192" s="98"/>
      <c r="I192" s="98">
        <v>2536</v>
      </c>
      <c r="J192" s="82">
        <f t="shared" si="14"/>
        <v>2738.88</v>
      </c>
      <c r="K192" s="105">
        <f t="shared" si="14"/>
        <v>2957.9904000000001</v>
      </c>
      <c r="L192" s="99">
        <f t="shared" si="16"/>
        <v>1709.7184511999999</v>
      </c>
      <c r="M192" s="100" t="s">
        <v>1169</v>
      </c>
    </row>
    <row r="193" spans="1:13" s="100" customFormat="1" x14ac:dyDescent="0.25">
      <c r="A193" s="89"/>
      <c r="B193" s="101" t="s">
        <v>1271</v>
      </c>
      <c r="C193" s="37" t="s">
        <v>1262</v>
      </c>
      <c r="D193" s="36" t="s">
        <v>964</v>
      </c>
      <c r="E193" s="36" t="s">
        <v>1233</v>
      </c>
      <c r="F193" s="36" t="s">
        <v>886</v>
      </c>
      <c r="G193" s="36"/>
      <c r="H193" s="98"/>
      <c r="I193" s="98">
        <v>2635</v>
      </c>
      <c r="J193" s="82">
        <f t="shared" si="14"/>
        <v>2845.8</v>
      </c>
      <c r="K193" s="105">
        <f t="shared" si="14"/>
        <v>3073.4640000000004</v>
      </c>
      <c r="L193" s="99">
        <f t="shared" si="16"/>
        <v>1776.4621920000002</v>
      </c>
      <c r="M193" s="100" t="s">
        <v>1169</v>
      </c>
    </row>
    <row r="194" spans="1:13" s="100" customFormat="1" x14ac:dyDescent="0.25">
      <c r="A194" s="89"/>
      <c r="B194" s="101" t="s">
        <v>1272</v>
      </c>
      <c r="C194" s="37" t="s">
        <v>1290</v>
      </c>
      <c r="D194" s="36" t="s">
        <v>862</v>
      </c>
      <c r="E194" s="36" t="s">
        <v>1233</v>
      </c>
      <c r="F194" s="36" t="s">
        <v>885</v>
      </c>
      <c r="G194" s="36"/>
      <c r="H194" s="98"/>
      <c r="I194" s="98">
        <v>3162</v>
      </c>
      <c r="J194" s="82">
        <f t="shared" si="14"/>
        <v>3414.96</v>
      </c>
      <c r="K194" s="105">
        <f t="shared" si="14"/>
        <v>3688.1568000000002</v>
      </c>
      <c r="L194" s="99">
        <f t="shared" si="16"/>
        <v>2131.7546303999998</v>
      </c>
      <c r="M194" s="100" t="s">
        <v>1169</v>
      </c>
    </row>
    <row r="195" spans="1:13" s="100" customFormat="1" x14ac:dyDescent="0.25">
      <c r="A195" s="89"/>
      <c r="B195" s="101" t="s">
        <v>1273</v>
      </c>
      <c r="C195" s="37" t="s">
        <v>1290</v>
      </c>
      <c r="D195" s="36" t="s">
        <v>863</v>
      </c>
      <c r="E195" s="36" t="s">
        <v>1233</v>
      </c>
      <c r="F195" s="36" t="s">
        <v>885</v>
      </c>
      <c r="G195" s="36"/>
      <c r="H195" s="98"/>
      <c r="I195" s="98">
        <v>3213</v>
      </c>
      <c r="J195" s="82">
        <f t="shared" si="14"/>
        <v>3470.0400000000004</v>
      </c>
      <c r="K195" s="105">
        <f t="shared" si="14"/>
        <v>3747.6432000000009</v>
      </c>
      <c r="L195" s="99">
        <f t="shared" si="16"/>
        <v>2166.1377696000004</v>
      </c>
      <c r="M195" s="100" t="s">
        <v>1169</v>
      </c>
    </row>
    <row r="196" spans="1:13" s="100" customFormat="1" x14ac:dyDescent="0.25">
      <c r="A196" s="89"/>
      <c r="B196" s="101" t="s">
        <v>1274</v>
      </c>
      <c r="C196" s="37" t="s">
        <v>1290</v>
      </c>
      <c r="D196" s="36" t="s">
        <v>864</v>
      </c>
      <c r="E196" s="36" t="s">
        <v>1233</v>
      </c>
      <c r="F196" s="36" t="s">
        <v>885</v>
      </c>
      <c r="G196" s="36"/>
      <c r="H196" s="98"/>
      <c r="I196" s="98">
        <v>3419</v>
      </c>
      <c r="J196" s="82">
        <f t="shared" ref="J196:K259" si="17">I196*1.08</f>
        <v>3692.5200000000004</v>
      </c>
      <c r="K196" s="105">
        <f t="shared" si="17"/>
        <v>3987.9216000000006</v>
      </c>
      <c r="L196" s="99">
        <f t="shared" si="16"/>
        <v>2305.0186848000003</v>
      </c>
      <c r="M196" s="100" t="s">
        <v>1169</v>
      </c>
    </row>
    <row r="197" spans="1:13" s="100" customFormat="1" x14ac:dyDescent="0.25">
      <c r="A197" s="89"/>
      <c r="B197" s="101" t="s">
        <v>1275</v>
      </c>
      <c r="C197" s="37" t="s">
        <v>1290</v>
      </c>
      <c r="D197" s="36" t="s">
        <v>872</v>
      </c>
      <c r="E197" s="36" t="s">
        <v>1233</v>
      </c>
      <c r="F197" s="36" t="s">
        <v>885</v>
      </c>
      <c r="G197" s="36"/>
      <c r="H197" s="98"/>
      <c r="I197" s="98">
        <v>3205</v>
      </c>
      <c r="J197" s="82">
        <f t="shared" si="17"/>
        <v>3461.4</v>
      </c>
      <c r="K197" s="105">
        <f t="shared" si="17"/>
        <v>3738.3120000000004</v>
      </c>
      <c r="L197" s="99">
        <f t="shared" si="16"/>
        <v>2160.7443360000002</v>
      </c>
      <c r="M197" s="100" t="s">
        <v>1169</v>
      </c>
    </row>
    <row r="198" spans="1:13" s="100" customFormat="1" x14ac:dyDescent="0.25">
      <c r="A198" s="89"/>
      <c r="B198" s="101" t="s">
        <v>1276</v>
      </c>
      <c r="C198" s="37" t="s">
        <v>1290</v>
      </c>
      <c r="D198" s="36" t="s">
        <v>873</v>
      </c>
      <c r="E198" s="36" t="s">
        <v>1233</v>
      </c>
      <c r="F198" s="36" t="s">
        <v>885</v>
      </c>
      <c r="G198" s="36"/>
      <c r="H198" s="98"/>
      <c r="I198" s="98">
        <v>3189</v>
      </c>
      <c r="J198" s="82">
        <f t="shared" si="17"/>
        <v>3444.1200000000003</v>
      </c>
      <c r="K198" s="105">
        <f t="shared" si="17"/>
        <v>3719.6496000000006</v>
      </c>
      <c r="L198" s="99">
        <f t="shared" si="16"/>
        <v>2149.9574688000002</v>
      </c>
      <c r="M198" s="100" t="s">
        <v>1169</v>
      </c>
    </row>
    <row r="199" spans="1:13" s="100" customFormat="1" x14ac:dyDescent="0.25">
      <c r="A199" s="89"/>
      <c r="B199" s="101" t="s">
        <v>1277</v>
      </c>
      <c r="C199" s="37" t="s">
        <v>1290</v>
      </c>
      <c r="D199" s="36" t="s">
        <v>874</v>
      </c>
      <c r="E199" s="36" t="s">
        <v>1233</v>
      </c>
      <c r="F199" s="36" t="s">
        <v>885</v>
      </c>
      <c r="G199" s="36"/>
      <c r="H199" s="98"/>
      <c r="I199" s="98">
        <v>3258</v>
      </c>
      <c r="J199" s="82">
        <f t="shared" si="17"/>
        <v>3518.6400000000003</v>
      </c>
      <c r="K199" s="105">
        <f t="shared" si="17"/>
        <v>3800.1312000000007</v>
      </c>
      <c r="L199" s="99">
        <f t="shared" si="16"/>
        <v>2196.4758336000004</v>
      </c>
      <c r="M199" s="100" t="s">
        <v>1169</v>
      </c>
    </row>
    <row r="200" spans="1:13" s="100" customFormat="1" x14ac:dyDescent="0.25">
      <c r="A200" s="89"/>
      <c r="B200" s="101" t="s">
        <v>1278</v>
      </c>
      <c r="C200" s="37" t="s">
        <v>1290</v>
      </c>
      <c r="D200" s="36" t="s">
        <v>962</v>
      </c>
      <c r="E200" s="36" t="s">
        <v>1233</v>
      </c>
      <c r="F200" s="36" t="s">
        <v>885</v>
      </c>
      <c r="G200" s="36"/>
      <c r="H200" s="98"/>
      <c r="I200" s="98">
        <v>3240</v>
      </c>
      <c r="J200" s="82">
        <f t="shared" si="17"/>
        <v>3499.2000000000003</v>
      </c>
      <c r="K200" s="105">
        <f t="shared" si="17"/>
        <v>3779.1360000000004</v>
      </c>
      <c r="L200" s="99">
        <f t="shared" si="16"/>
        <v>2184.340608</v>
      </c>
      <c r="M200" s="100" t="s">
        <v>1169</v>
      </c>
    </row>
    <row r="201" spans="1:13" s="100" customFormat="1" x14ac:dyDescent="0.25">
      <c r="A201" s="89"/>
      <c r="B201" s="101" t="s">
        <v>1279</v>
      </c>
      <c r="C201" s="37" t="s">
        <v>1290</v>
      </c>
      <c r="D201" s="36" t="s">
        <v>963</v>
      </c>
      <c r="E201" s="36" t="s">
        <v>1233</v>
      </c>
      <c r="F201" s="36" t="s">
        <v>885</v>
      </c>
      <c r="G201" s="36"/>
      <c r="H201" s="98"/>
      <c r="I201" s="98">
        <v>3294</v>
      </c>
      <c r="J201" s="82">
        <f t="shared" si="17"/>
        <v>3557.5200000000004</v>
      </c>
      <c r="K201" s="105">
        <f t="shared" si="17"/>
        <v>3842.1216000000009</v>
      </c>
      <c r="L201" s="99">
        <f t="shared" si="16"/>
        <v>2220.7462848000005</v>
      </c>
      <c r="M201" s="100" t="s">
        <v>1169</v>
      </c>
    </row>
    <row r="202" spans="1:13" s="100" customFormat="1" x14ac:dyDescent="0.25">
      <c r="A202" s="89"/>
      <c r="B202" s="101" t="s">
        <v>1280</v>
      </c>
      <c r="C202" s="37" t="s">
        <v>1290</v>
      </c>
      <c r="D202" s="36" t="s">
        <v>964</v>
      </c>
      <c r="E202" s="36" t="s">
        <v>1233</v>
      </c>
      <c r="F202" s="36" t="s">
        <v>885</v>
      </c>
      <c r="G202" s="36"/>
      <c r="H202" s="98"/>
      <c r="I202" s="98">
        <v>3393</v>
      </c>
      <c r="J202" s="82">
        <f t="shared" si="17"/>
        <v>3664.44</v>
      </c>
      <c r="K202" s="105">
        <f t="shared" si="17"/>
        <v>3957.5952000000002</v>
      </c>
      <c r="L202" s="99">
        <f t="shared" si="16"/>
        <v>2287.4900256000001</v>
      </c>
      <c r="M202" s="100" t="s">
        <v>1169</v>
      </c>
    </row>
    <row r="203" spans="1:13" s="100" customFormat="1" x14ac:dyDescent="0.25">
      <c r="A203" s="89"/>
      <c r="B203" s="101" t="s">
        <v>1281</v>
      </c>
      <c r="C203" s="37" t="s">
        <v>1291</v>
      </c>
      <c r="D203" s="36" t="s">
        <v>862</v>
      </c>
      <c r="E203" s="36" t="s">
        <v>1233</v>
      </c>
      <c r="F203" s="36" t="s">
        <v>886</v>
      </c>
      <c r="G203" s="36"/>
      <c r="H203" s="98"/>
      <c r="I203" s="98">
        <v>3162</v>
      </c>
      <c r="J203" s="82">
        <f t="shared" si="17"/>
        <v>3414.96</v>
      </c>
      <c r="K203" s="105">
        <f t="shared" si="17"/>
        <v>3688.1568000000002</v>
      </c>
      <c r="L203" s="99">
        <f t="shared" si="16"/>
        <v>2131.7546303999998</v>
      </c>
      <c r="M203" s="100" t="s">
        <v>1169</v>
      </c>
    </row>
    <row r="204" spans="1:13" s="100" customFormat="1" x14ac:dyDescent="0.25">
      <c r="A204" s="89"/>
      <c r="B204" s="101" t="s">
        <v>1282</v>
      </c>
      <c r="C204" s="37" t="s">
        <v>1291</v>
      </c>
      <c r="D204" s="36" t="s">
        <v>863</v>
      </c>
      <c r="E204" s="36" t="s">
        <v>1233</v>
      </c>
      <c r="F204" s="36" t="s">
        <v>886</v>
      </c>
      <c r="G204" s="36"/>
      <c r="H204" s="98"/>
      <c r="I204" s="98">
        <v>3213</v>
      </c>
      <c r="J204" s="82">
        <f t="shared" si="17"/>
        <v>3470.0400000000004</v>
      </c>
      <c r="K204" s="105">
        <f t="shared" si="17"/>
        <v>3747.6432000000009</v>
      </c>
      <c r="L204" s="99">
        <f t="shared" si="16"/>
        <v>2166.1377696000004</v>
      </c>
      <c r="M204" s="100" t="s">
        <v>1169</v>
      </c>
    </row>
    <row r="205" spans="1:13" s="100" customFormat="1" x14ac:dyDescent="0.25">
      <c r="A205" s="89"/>
      <c r="B205" s="101" t="s">
        <v>1283</v>
      </c>
      <c r="C205" s="37" t="s">
        <v>1291</v>
      </c>
      <c r="D205" s="36" t="s">
        <v>864</v>
      </c>
      <c r="E205" s="36" t="s">
        <v>1233</v>
      </c>
      <c r="F205" s="36" t="s">
        <v>886</v>
      </c>
      <c r="G205" s="36"/>
      <c r="H205" s="98"/>
      <c r="I205" s="98">
        <v>3419</v>
      </c>
      <c r="J205" s="82">
        <f t="shared" si="17"/>
        <v>3692.5200000000004</v>
      </c>
      <c r="K205" s="105">
        <f t="shared" si="17"/>
        <v>3987.9216000000006</v>
      </c>
      <c r="L205" s="99">
        <f t="shared" si="16"/>
        <v>2305.0186848000003</v>
      </c>
      <c r="M205" s="100" t="s">
        <v>1169</v>
      </c>
    </row>
    <row r="206" spans="1:13" s="100" customFormat="1" x14ac:dyDescent="0.25">
      <c r="A206" s="89"/>
      <c r="B206" s="101" t="s">
        <v>1284</v>
      </c>
      <c r="C206" s="37" t="s">
        <v>1291</v>
      </c>
      <c r="D206" s="36" t="s">
        <v>872</v>
      </c>
      <c r="E206" s="36" t="s">
        <v>1233</v>
      </c>
      <c r="F206" s="36" t="s">
        <v>886</v>
      </c>
      <c r="G206" s="36"/>
      <c r="H206" s="98"/>
      <c r="I206" s="98">
        <v>3205</v>
      </c>
      <c r="J206" s="82">
        <f t="shared" si="17"/>
        <v>3461.4</v>
      </c>
      <c r="K206" s="105">
        <f t="shared" si="17"/>
        <v>3738.3120000000004</v>
      </c>
      <c r="L206" s="99">
        <f t="shared" si="16"/>
        <v>2160.7443360000002</v>
      </c>
      <c r="M206" s="100" t="s">
        <v>1169</v>
      </c>
    </row>
    <row r="207" spans="1:13" s="100" customFormat="1" x14ac:dyDescent="0.25">
      <c r="A207" s="89"/>
      <c r="B207" s="101" t="s">
        <v>1285</v>
      </c>
      <c r="C207" s="37" t="s">
        <v>1291</v>
      </c>
      <c r="D207" s="36" t="s">
        <v>873</v>
      </c>
      <c r="E207" s="36" t="s">
        <v>1233</v>
      </c>
      <c r="F207" s="36" t="s">
        <v>886</v>
      </c>
      <c r="G207" s="36"/>
      <c r="H207" s="98"/>
      <c r="I207" s="98">
        <v>3189</v>
      </c>
      <c r="J207" s="82">
        <f t="shared" si="17"/>
        <v>3444.1200000000003</v>
      </c>
      <c r="K207" s="105">
        <f t="shared" si="17"/>
        <v>3719.6496000000006</v>
      </c>
      <c r="L207" s="99">
        <f t="shared" si="16"/>
        <v>2149.9574688000002</v>
      </c>
      <c r="M207" s="100" t="s">
        <v>1169</v>
      </c>
    </row>
    <row r="208" spans="1:13" s="100" customFormat="1" x14ac:dyDescent="0.25">
      <c r="A208" s="89"/>
      <c r="B208" s="101" t="s">
        <v>1286</v>
      </c>
      <c r="C208" s="37" t="s">
        <v>1291</v>
      </c>
      <c r="D208" s="36" t="s">
        <v>874</v>
      </c>
      <c r="E208" s="36" t="s">
        <v>1233</v>
      </c>
      <c r="F208" s="36" t="s">
        <v>886</v>
      </c>
      <c r="G208" s="36"/>
      <c r="H208" s="98"/>
      <c r="I208" s="98">
        <v>3258</v>
      </c>
      <c r="J208" s="82">
        <f t="shared" si="17"/>
        <v>3518.6400000000003</v>
      </c>
      <c r="K208" s="105">
        <f t="shared" si="17"/>
        <v>3800.1312000000007</v>
      </c>
      <c r="L208" s="99">
        <f t="shared" si="16"/>
        <v>2196.4758336000004</v>
      </c>
      <c r="M208" s="100" t="s">
        <v>1169</v>
      </c>
    </row>
    <row r="209" spans="1:13" s="100" customFormat="1" x14ac:dyDescent="0.25">
      <c r="A209" s="89"/>
      <c r="B209" s="101" t="s">
        <v>1287</v>
      </c>
      <c r="C209" s="37" t="s">
        <v>1291</v>
      </c>
      <c r="D209" s="36" t="s">
        <v>962</v>
      </c>
      <c r="E209" s="36" t="s">
        <v>1233</v>
      </c>
      <c r="F209" s="36" t="s">
        <v>886</v>
      </c>
      <c r="G209" s="36"/>
      <c r="H209" s="98"/>
      <c r="I209" s="98">
        <v>3240</v>
      </c>
      <c r="J209" s="82">
        <f t="shared" si="17"/>
        <v>3499.2000000000003</v>
      </c>
      <c r="K209" s="105">
        <f t="shared" si="17"/>
        <v>3779.1360000000004</v>
      </c>
      <c r="L209" s="99">
        <f t="shared" si="16"/>
        <v>2184.340608</v>
      </c>
      <c r="M209" s="100" t="s">
        <v>1169</v>
      </c>
    </row>
    <row r="210" spans="1:13" s="100" customFormat="1" x14ac:dyDescent="0.25">
      <c r="A210" s="89"/>
      <c r="B210" s="101" t="s">
        <v>1288</v>
      </c>
      <c r="C210" s="37" t="s">
        <v>1291</v>
      </c>
      <c r="D210" s="36" t="s">
        <v>963</v>
      </c>
      <c r="E210" s="36" t="s">
        <v>1233</v>
      </c>
      <c r="F210" s="36" t="s">
        <v>886</v>
      </c>
      <c r="G210" s="36"/>
      <c r="H210" s="98"/>
      <c r="I210" s="98">
        <v>3294</v>
      </c>
      <c r="J210" s="82">
        <f t="shared" si="17"/>
        <v>3557.5200000000004</v>
      </c>
      <c r="K210" s="105">
        <f t="shared" si="17"/>
        <v>3842.1216000000009</v>
      </c>
      <c r="L210" s="99">
        <f t="shared" si="16"/>
        <v>2220.7462848000005</v>
      </c>
      <c r="M210" s="100" t="s">
        <v>1169</v>
      </c>
    </row>
    <row r="211" spans="1:13" s="100" customFormat="1" x14ac:dyDescent="0.25">
      <c r="A211" s="89"/>
      <c r="B211" s="101" t="s">
        <v>1289</v>
      </c>
      <c r="C211" s="37" t="s">
        <v>1291</v>
      </c>
      <c r="D211" s="36" t="s">
        <v>964</v>
      </c>
      <c r="E211" s="36" t="s">
        <v>1233</v>
      </c>
      <c r="F211" s="36" t="s">
        <v>886</v>
      </c>
      <c r="G211" s="36"/>
      <c r="H211" s="98"/>
      <c r="I211" s="98">
        <v>3393</v>
      </c>
      <c r="J211" s="82">
        <f t="shared" si="17"/>
        <v>3664.44</v>
      </c>
      <c r="K211" s="105">
        <f t="shared" si="17"/>
        <v>3957.5952000000002</v>
      </c>
      <c r="L211" s="99">
        <f t="shared" si="16"/>
        <v>2287.4900256000001</v>
      </c>
      <c r="M211" s="100" t="s">
        <v>1169</v>
      </c>
    </row>
    <row r="212" spans="1:13" x14ac:dyDescent="0.25">
      <c r="A212" s="62"/>
      <c r="B212" s="59" t="s">
        <v>924</v>
      </c>
      <c r="C212" s="16" t="s">
        <v>846</v>
      </c>
      <c r="D212" s="2" t="s">
        <v>862</v>
      </c>
      <c r="E212" s="21" t="s">
        <v>888</v>
      </c>
      <c r="F212" s="12" t="s">
        <v>885</v>
      </c>
      <c r="G212" s="15">
        <v>2001</v>
      </c>
      <c r="H212" s="82">
        <f t="shared" si="12"/>
        <v>2101.0500000000002</v>
      </c>
      <c r="I212" s="82">
        <f>H212*1.05</f>
        <v>2206.1025000000004</v>
      </c>
      <c r="J212" s="82">
        <f t="shared" si="17"/>
        <v>2382.5907000000007</v>
      </c>
      <c r="K212" s="105">
        <f t="shared" si="17"/>
        <v>2573.1979560000009</v>
      </c>
      <c r="L212" s="30">
        <f t="shared" si="15"/>
        <v>1487.3084185680004</v>
      </c>
      <c r="M212" s="11" t="s">
        <v>1169</v>
      </c>
    </row>
    <row r="213" spans="1:13" x14ac:dyDescent="0.25">
      <c r="B213" s="59" t="s">
        <v>925</v>
      </c>
      <c r="C213" s="16" t="s">
        <v>846</v>
      </c>
      <c r="D213" s="2" t="s">
        <v>863</v>
      </c>
      <c r="E213" s="21" t="s">
        <v>889</v>
      </c>
      <c r="F213" s="12" t="s">
        <v>885</v>
      </c>
      <c r="G213" s="15">
        <v>2040</v>
      </c>
      <c r="H213" s="82">
        <f t="shared" si="12"/>
        <v>2142</v>
      </c>
      <c r="I213" s="82">
        <f t="shared" ref="I213:I296" si="18">H213*1.05</f>
        <v>2249.1</v>
      </c>
      <c r="J213" s="82">
        <f t="shared" si="17"/>
        <v>2429.0280000000002</v>
      </c>
      <c r="K213" s="105">
        <f t="shared" si="17"/>
        <v>2623.3502400000002</v>
      </c>
      <c r="L213" s="30">
        <f t="shared" si="15"/>
        <v>1516.29643872</v>
      </c>
      <c r="M213" s="11" t="s">
        <v>1169</v>
      </c>
    </row>
    <row r="214" spans="1:13" x14ac:dyDescent="0.25">
      <c r="B214" s="59" t="s">
        <v>926</v>
      </c>
      <c r="C214" s="16" t="s">
        <v>846</v>
      </c>
      <c r="D214" s="2" t="s">
        <v>864</v>
      </c>
      <c r="E214" s="21" t="s">
        <v>890</v>
      </c>
      <c r="F214" s="12" t="s">
        <v>885</v>
      </c>
      <c r="G214" s="15">
        <v>2077</v>
      </c>
      <c r="H214" s="82">
        <f t="shared" si="12"/>
        <v>2180.85</v>
      </c>
      <c r="I214" s="82">
        <f t="shared" si="18"/>
        <v>2289.8924999999999</v>
      </c>
      <c r="J214" s="82">
        <f t="shared" si="17"/>
        <v>2473.0839000000001</v>
      </c>
      <c r="K214" s="105">
        <f t="shared" si="17"/>
        <v>2670.9306120000001</v>
      </c>
      <c r="L214" s="30">
        <f t="shared" si="15"/>
        <v>1543.7978937359999</v>
      </c>
      <c r="M214" s="11" t="s">
        <v>1169</v>
      </c>
    </row>
    <row r="215" spans="1:13" x14ac:dyDescent="0.25">
      <c r="B215" s="59" t="s">
        <v>927</v>
      </c>
      <c r="C215" s="16" t="s">
        <v>846</v>
      </c>
      <c r="D215" s="2" t="s">
        <v>872</v>
      </c>
      <c r="E215" s="21" t="s">
        <v>891</v>
      </c>
      <c r="F215" s="12" t="s">
        <v>885</v>
      </c>
      <c r="G215" s="15">
        <v>2064</v>
      </c>
      <c r="H215" s="82">
        <f t="shared" si="12"/>
        <v>2167.2000000000003</v>
      </c>
      <c r="I215" s="82">
        <f t="shared" si="18"/>
        <v>2275.5600000000004</v>
      </c>
      <c r="J215" s="82">
        <f t="shared" si="17"/>
        <v>2457.6048000000005</v>
      </c>
      <c r="K215" s="105">
        <f t="shared" si="17"/>
        <v>2654.2131840000006</v>
      </c>
      <c r="L215" s="30">
        <f t="shared" si="15"/>
        <v>1534.1352203520003</v>
      </c>
      <c r="M215" s="11" t="s">
        <v>1169</v>
      </c>
    </row>
    <row r="216" spans="1:13" x14ac:dyDescent="0.25">
      <c r="B216" s="59" t="s">
        <v>928</v>
      </c>
      <c r="C216" s="16" t="s">
        <v>846</v>
      </c>
      <c r="D216" s="2" t="s">
        <v>873</v>
      </c>
      <c r="E216" s="21" t="s">
        <v>892</v>
      </c>
      <c r="F216" s="12" t="s">
        <v>885</v>
      </c>
      <c r="G216" s="15">
        <v>2103</v>
      </c>
      <c r="H216" s="82">
        <f t="shared" si="12"/>
        <v>2208.15</v>
      </c>
      <c r="I216" s="82">
        <f t="shared" si="18"/>
        <v>2318.5575000000003</v>
      </c>
      <c r="J216" s="82">
        <f t="shared" si="17"/>
        <v>2504.0421000000006</v>
      </c>
      <c r="K216" s="105">
        <f t="shared" si="17"/>
        <v>2704.3654680000009</v>
      </c>
      <c r="L216" s="30">
        <f t="shared" si="15"/>
        <v>1563.1232405040005</v>
      </c>
      <c r="M216" s="11" t="s">
        <v>1169</v>
      </c>
    </row>
    <row r="217" spans="1:13" x14ac:dyDescent="0.25">
      <c r="B217" s="59" t="s">
        <v>929</v>
      </c>
      <c r="C217" s="16" t="s">
        <v>846</v>
      </c>
      <c r="D217" s="2" t="s">
        <v>874</v>
      </c>
      <c r="E217" s="21" t="s">
        <v>893</v>
      </c>
      <c r="F217" s="12" t="s">
        <v>885</v>
      </c>
      <c r="G217" s="15">
        <v>2141</v>
      </c>
      <c r="H217" s="82">
        <f t="shared" si="12"/>
        <v>2248.0500000000002</v>
      </c>
      <c r="I217" s="82">
        <f t="shared" si="18"/>
        <v>2360.4525000000003</v>
      </c>
      <c r="J217" s="82">
        <f t="shared" si="17"/>
        <v>2549.2887000000005</v>
      </c>
      <c r="K217" s="105">
        <f t="shared" si="17"/>
        <v>2753.2317960000009</v>
      </c>
      <c r="L217" s="30">
        <f t="shared" ref="L217:L246" si="19">K217*0.578</f>
        <v>1591.3679780880004</v>
      </c>
      <c r="M217" s="11" t="s">
        <v>1169</v>
      </c>
    </row>
    <row r="218" spans="1:13" x14ac:dyDescent="0.25">
      <c r="B218" s="59" t="s">
        <v>930</v>
      </c>
      <c r="C218" s="16" t="s">
        <v>846</v>
      </c>
      <c r="D218" s="2" t="s">
        <v>962</v>
      </c>
      <c r="E218" s="21" t="s">
        <v>894</v>
      </c>
      <c r="F218" s="12" t="s">
        <v>885</v>
      </c>
      <c r="G218" s="15">
        <v>2126</v>
      </c>
      <c r="H218" s="82">
        <f t="shared" si="12"/>
        <v>2232.3000000000002</v>
      </c>
      <c r="I218" s="82">
        <f t="shared" si="18"/>
        <v>2343.9150000000004</v>
      </c>
      <c r="J218" s="82">
        <f t="shared" si="17"/>
        <v>2531.4282000000007</v>
      </c>
      <c r="K218" s="105">
        <f t="shared" si="17"/>
        <v>2733.9424560000011</v>
      </c>
      <c r="L218" s="30">
        <f t="shared" si="19"/>
        <v>1580.2187395680005</v>
      </c>
      <c r="M218" s="11" t="s">
        <v>1169</v>
      </c>
    </row>
    <row r="219" spans="1:13" x14ac:dyDescent="0.25">
      <c r="B219" s="59" t="s">
        <v>931</v>
      </c>
      <c r="C219" s="16" t="s">
        <v>846</v>
      </c>
      <c r="D219" s="2" t="s">
        <v>963</v>
      </c>
      <c r="E219" s="21" t="s">
        <v>895</v>
      </c>
      <c r="F219" s="12" t="s">
        <v>885</v>
      </c>
      <c r="G219" s="15">
        <v>2167</v>
      </c>
      <c r="H219" s="82">
        <f t="shared" si="12"/>
        <v>2275.35</v>
      </c>
      <c r="I219" s="82">
        <f t="shared" si="18"/>
        <v>2389.1174999999998</v>
      </c>
      <c r="J219" s="82">
        <f t="shared" si="17"/>
        <v>2580.2469000000001</v>
      </c>
      <c r="K219" s="105">
        <f t="shared" si="17"/>
        <v>2786.6666520000003</v>
      </c>
      <c r="L219" s="30">
        <f t="shared" si="19"/>
        <v>1610.6933248560001</v>
      </c>
      <c r="M219" s="11" t="s">
        <v>1169</v>
      </c>
    </row>
    <row r="220" spans="1:13" x14ac:dyDescent="0.25">
      <c r="B220" s="59" t="s">
        <v>932</v>
      </c>
      <c r="C220" s="16" t="s">
        <v>846</v>
      </c>
      <c r="D220" s="2" t="s">
        <v>964</v>
      </c>
      <c r="E220" s="21" t="s">
        <v>896</v>
      </c>
      <c r="F220" s="12" t="s">
        <v>885</v>
      </c>
      <c r="G220" s="15">
        <v>2207</v>
      </c>
      <c r="H220" s="82">
        <f t="shared" si="12"/>
        <v>2317.35</v>
      </c>
      <c r="I220" s="82">
        <f t="shared" si="18"/>
        <v>2433.2175000000002</v>
      </c>
      <c r="J220" s="82">
        <f t="shared" si="17"/>
        <v>2627.8749000000003</v>
      </c>
      <c r="K220" s="105">
        <f t="shared" si="17"/>
        <v>2838.1048920000003</v>
      </c>
      <c r="L220" s="30">
        <f t="shared" si="19"/>
        <v>1640.4246275760001</v>
      </c>
      <c r="M220" s="11" t="s">
        <v>1169</v>
      </c>
    </row>
    <row r="221" spans="1:13" x14ac:dyDescent="0.25">
      <c r="B221" s="59" t="s">
        <v>933</v>
      </c>
      <c r="C221" s="16" t="s">
        <v>847</v>
      </c>
      <c r="D221" s="2" t="s">
        <v>862</v>
      </c>
      <c r="E221" s="3" t="s">
        <v>897</v>
      </c>
      <c r="F221" s="12" t="s">
        <v>886</v>
      </c>
      <c r="G221" s="15">
        <v>2001</v>
      </c>
      <c r="H221" s="82">
        <f t="shared" si="12"/>
        <v>2101.0500000000002</v>
      </c>
      <c r="I221" s="82">
        <f t="shared" si="18"/>
        <v>2206.1025000000004</v>
      </c>
      <c r="J221" s="82">
        <f t="shared" si="17"/>
        <v>2382.5907000000007</v>
      </c>
      <c r="K221" s="105">
        <f t="shared" si="17"/>
        <v>2573.1979560000009</v>
      </c>
      <c r="L221" s="30">
        <f t="shared" si="19"/>
        <v>1487.3084185680004</v>
      </c>
      <c r="M221" s="11" t="s">
        <v>1169</v>
      </c>
    </row>
    <row r="222" spans="1:13" x14ac:dyDescent="0.25">
      <c r="A222" s="63" t="s">
        <v>1192</v>
      </c>
      <c r="B222" s="59" t="s">
        <v>934</v>
      </c>
      <c r="C222" s="16" t="s">
        <v>847</v>
      </c>
      <c r="D222" s="2" t="s">
        <v>863</v>
      </c>
      <c r="E222" s="3" t="s">
        <v>898</v>
      </c>
      <c r="F222" s="12" t="s">
        <v>886</v>
      </c>
      <c r="G222" s="15">
        <v>2040</v>
      </c>
      <c r="H222" s="82">
        <f t="shared" si="12"/>
        <v>2142</v>
      </c>
      <c r="I222" s="82">
        <f t="shared" si="18"/>
        <v>2249.1</v>
      </c>
      <c r="J222" s="82">
        <f t="shared" si="17"/>
        <v>2429.0280000000002</v>
      </c>
      <c r="K222" s="105">
        <f t="shared" si="17"/>
        <v>2623.3502400000002</v>
      </c>
      <c r="L222" s="30">
        <f t="shared" si="19"/>
        <v>1516.29643872</v>
      </c>
      <c r="M222" s="11" t="s">
        <v>1169</v>
      </c>
    </row>
    <row r="223" spans="1:13" x14ac:dyDescent="0.25">
      <c r="B223" s="59" t="s">
        <v>935</v>
      </c>
      <c r="C223" s="16" t="s">
        <v>847</v>
      </c>
      <c r="D223" s="2" t="s">
        <v>864</v>
      </c>
      <c r="E223" s="3" t="s">
        <v>899</v>
      </c>
      <c r="F223" s="12" t="s">
        <v>886</v>
      </c>
      <c r="G223" s="15">
        <v>2077</v>
      </c>
      <c r="H223" s="82">
        <f t="shared" si="12"/>
        <v>2180.85</v>
      </c>
      <c r="I223" s="82">
        <f t="shared" si="18"/>
        <v>2289.8924999999999</v>
      </c>
      <c r="J223" s="82">
        <f t="shared" si="17"/>
        <v>2473.0839000000001</v>
      </c>
      <c r="K223" s="105">
        <f t="shared" si="17"/>
        <v>2670.9306120000001</v>
      </c>
      <c r="L223" s="30">
        <f t="shared" si="19"/>
        <v>1543.7978937359999</v>
      </c>
      <c r="M223" s="11" t="s">
        <v>1169</v>
      </c>
    </row>
    <row r="224" spans="1:13" x14ac:dyDescent="0.25">
      <c r="B224" s="59" t="s">
        <v>936</v>
      </c>
      <c r="C224" s="16" t="s">
        <v>847</v>
      </c>
      <c r="D224" s="2" t="s">
        <v>872</v>
      </c>
      <c r="E224" s="3" t="s">
        <v>900</v>
      </c>
      <c r="F224" s="12" t="s">
        <v>886</v>
      </c>
      <c r="G224" s="15">
        <v>2064</v>
      </c>
      <c r="H224" s="82">
        <f t="shared" si="12"/>
        <v>2167.2000000000003</v>
      </c>
      <c r="I224" s="82">
        <f t="shared" si="18"/>
        <v>2275.5600000000004</v>
      </c>
      <c r="J224" s="82">
        <f t="shared" si="17"/>
        <v>2457.6048000000005</v>
      </c>
      <c r="K224" s="105">
        <f t="shared" si="17"/>
        <v>2654.2131840000006</v>
      </c>
      <c r="L224" s="30">
        <f t="shared" si="19"/>
        <v>1534.1352203520003</v>
      </c>
      <c r="M224" s="11" t="s">
        <v>1169</v>
      </c>
    </row>
    <row r="225" spans="2:13" x14ac:dyDescent="0.25">
      <c r="B225" s="59" t="s">
        <v>937</v>
      </c>
      <c r="C225" s="16" t="s">
        <v>847</v>
      </c>
      <c r="D225" s="2" t="s">
        <v>873</v>
      </c>
      <c r="E225" s="3" t="s">
        <v>901</v>
      </c>
      <c r="F225" s="12" t="s">
        <v>886</v>
      </c>
      <c r="G225" s="15">
        <v>2103</v>
      </c>
      <c r="H225" s="82">
        <f t="shared" si="12"/>
        <v>2208.15</v>
      </c>
      <c r="I225" s="82">
        <f t="shared" si="18"/>
        <v>2318.5575000000003</v>
      </c>
      <c r="J225" s="82">
        <f t="shared" si="17"/>
        <v>2504.0421000000006</v>
      </c>
      <c r="K225" s="105">
        <f t="shared" si="17"/>
        <v>2704.3654680000009</v>
      </c>
      <c r="L225" s="30">
        <f t="shared" si="19"/>
        <v>1563.1232405040005</v>
      </c>
      <c r="M225" s="11" t="s">
        <v>1169</v>
      </c>
    </row>
    <row r="226" spans="2:13" x14ac:dyDescent="0.25">
      <c r="B226" s="59" t="s">
        <v>938</v>
      </c>
      <c r="C226" s="16" t="s">
        <v>847</v>
      </c>
      <c r="D226" s="2" t="s">
        <v>874</v>
      </c>
      <c r="E226" s="3" t="s">
        <v>902</v>
      </c>
      <c r="F226" s="12" t="s">
        <v>886</v>
      </c>
      <c r="G226" s="15">
        <v>2141</v>
      </c>
      <c r="H226" s="82">
        <f t="shared" si="12"/>
        <v>2248.0500000000002</v>
      </c>
      <c r="I226" s="82">
        <f t="shared" si="18"/>
        <v>2360.4525000000003</v>
      </c>
      <c r="J226" s="82">
        <f t="shared" si="17"/>
        <v>2549.2887000000005</v>
      </c>
      <c r="K226" s="105">
        <f t="shared" si="17"/>
        <v>2753.2317960000009</v>
      </c>
      <c r="L226" s="30">
        <f t="shared" si="19"/>
        <v>1591.3679780880004</v>
      </c>
      <c r="M226" s="11" t="s">
        <v>1169</v>
      </c>
    </row>
    <row r="227" spans="2:13" x14ac:dyDescent="0.25">
      <c r="B227" s="59" t="s">
        <v>939</v>
      </c>
      <c r="C227" s="16" t="s">
        <v>847</v>
      </c>
      <c r="D227" s="2" t="s">
        <v>962</v>
      </c>
      <c r="E227" s="3" t="s">
        <v>903</v>
      </c>
      <c r="F227" s="12" t="s">
        <v>886</v>
      </c>
      <c r="G227" s="15">
        <v>2126</v>
      </c>
      <c r="H227" s="82">
        <f t="shared" si="12"/>
        <v>2232.3000000000002</v>
      </c>
      <c r="I227" s="82">
        <f t="shared" si="18"/>
        <v>2343.9150000000004</v>
      </c>
      <c r="J227" s="82">
        <f t="shared" si="17"/>
        <v>2531.4282000000007</v>
      </c>
      <c r="K227" s="105">
        <f t="shared" si="17"/>
        <v>2733.9424560000011</v>
      </c>
      <c r="L227" s="30">
        <f t="shared" si="19"/>
        <v>1580.2187395680005</v>
      </c>
      <c r="M227" s="11" t="s">
        <v>1169</v>
      </c>
    </row>
    <row r="228" spans="2:13" x14ac:dyDescent="0.25">
      <c r="B228" s="59" t="s">
        <v>940</v>
      </c>
      <c r="C228" s="16" t="s">
        <v>847</v>
      </c>
      <c r="D228" s="2" t="s">
        <v>963</v>
      </c>
      <c r="E228" s="3" t="s">
        <v>904</v>
      </c>
      <c r="F228" s="12" t="s">
        <v>886</v>
      </c>
      <c r="G228" s="15">
        <v>2167</v>
      </c>
      <c r="H228" s="82">
        <f t="shared" si="12"/>
        <v>2275.35</v>
      </c>
      <c r="I228" s="82">
        <f t="shared" si="18"/>
        <v>2389.1174999999998</v>
      </c>
      <c r="J228" s="82">
        <f t="shared" si="17"/>
        <v>2580.2469000000001</v>
      </c>
      <c r="K228" s="105">
        <f t="shared" si="17"/>
        <v>2786.6666520000003</v>
      </c>
      <c r="L228" s="30">
        <f t="shared" si="19"/>
        <v>1610.6933248560001</v>
      </c>
      <c r="M228" s="11" t="s">
        <v>1169</v>
      </c>
    </row>
    <row r="229" spans="2:13" x14ac:dyDescent="0.25">
      <c r="B229" s="59" t="s">
        <v>941</v>
      </c>
      <c r="C229" s="16" t="s">
        <v>847</v>
      </c>
      <c r="D229" s="2" t="s">
        <v>964</v>
      </c>
      <c r="E229" s="3" t="s">
        <v>905</v>
      </c>
      <c r="F229" s="12" t="s">
        <v>886</v>
      </c>
      <c r="G229" s="15">
        <v>2207</v>
      </c>
      <c r="H229" s="82">
        <f t="shared" si="12"/>
        <v>2317.35</v>
      </c>
      <c r="I229" s="82">
        <f t="shared" si="18"/>
        <v>2433.2175000000002</v>
      </c>
      <c r="J229" s="82">
        <f t="shared" si="17"/>
        <v>2627.8749000000003</v>
      </c>
      <c r="K229" s="105">
        <f t="shared" si="17"/>
        <v>2838.1048920000003</v>
      </c>
      <c r="L229" s="30">
        <f t="shared" si="19"/>
        <v>1640.4246275760001</v>
      </c>
      <c r="M229" s="11" t="s">
        <v>1169</v>
      </c>
    </row>
    <row r="230" spans="2:13" x14ac:dyDescent="0.25">
      <c r="B230" s="59" t="s">
        <v>942</v>
      </c>
      <c r="C230" s="16" t="s">
        <v>960</v>
      </c>
      <c r="D230" s="2" t="s">
        <v>862</v>
      </c>
      <c r="E230" s="3" t="s">
        <v>906</v>
      </c>
      <c r="F230" s="12" t="s">
        <v>885</v>
      </c>
      <c r="G230" s="15">
        <v>1825</v>
      </c>
      <c r="H230" s="82">
        <f t="shared" si="12"/>
        <v>1916.25</v>
      </c>
      <c r="I230" s="82">
        <f t="shared" si="18"/>
        <v>2012.0625</v>
      </c>
      <c r="J230" s="82">
        <f t="shared" si="17"/>
        <v>2173.0275000000001</v>
      </c>
      <c r="K230" s="105">
        <f t="shared" si="17"/>
        <v>2346.8697000000002</v>
      </c>
      <c r="L230" s="30">
        <f t="shared" si="19"/>
        <v>1356.4906866000001</v>
      </c>
      <c r="M230" s="11" t="s">
        <v>1169</v>
      </c>
    </row>
    <row r="231" spans="2:13" x14ac:dyDescent="0.25">
      <c r="B231" s="59" t="s">
        <v>943</v>
      </c>
      <c r="C231" s="16" t="s">
        <v>960</v>
      </c>
      <c r="D231" s="2" t="s">
        <v>863</v>
      </c>
      <c r="E231" s="3" t="s">
        <v>907</v>
      </c>
      <c r="F231" s="12" t="s">
        <v>885</v>
      </c>
      <c r="G231" s="15">
        <v>1852</v>
      </c>
      <c r="H231" s="82">
        <f t="shared" si="12"/>
        <v>1944.6000000000001</v>
      </c>
      <c r="I231" s="82">
        <f t="shared" si="18"/>
        <v>2041.8300000000002</v>
      </c>
      <c r="J231" s="82">
        <f t="shared" si="17"/>
        <v>2205.1764000000003</v>
      </c>
      <c r="K231" s="105">
        <f t="shared" si="17"/>
        <v>2381.5905120000007</v>
      </c>
      <c r="L231" s="30">
        <f t="shared" si="19"/>
        <v>1376.5593159360003</v>
      </c>
      <c r="M231" s="11" t="s">
        <v>1169</v>
      </c>
    </row>
    <row r="232" spans="2:13" x14ac:dyDescent="0.25">
      <c r="B232" s="59" t="s">
        <v>944</v>
      </c>
      <c r="C232" s="16" t="s">
        <v>960</v>
      </c>
      <c r="D232" s="2" t="s">
        <v>864</v>
      </c>
      <c r="E232" s="3" t="s">
        <v>908</v>
      </c>
      <c r="F232" s="12" t="s">
        <v>885</v>
      </c>
      <c r="G232" s="15">
        <v>1921</v>
      </c>
      <c r="H232" s="82">
        <f t="shared" ref="H232:H271" si="20">G232*1.05</f>
        <v>2017.0500000000002</v>
      </c>
      <c r="I232" s="82">
        <f t="shared" si="18"/>
        <v>2117.9025000000001</v>
      </c>
      <c r="J232" s="82">
        <f t="shared" si="17"/>
        <v>2287.3347000000003</v>
      </c>
      <c r="K232" s="105">
        <f t="shared" si="17"/>
        <v>2470.3214760000005</v>
      </c>
      <c r="L232" s="30">
        <f t="shared" si="19"/>
        <v>1427.8458131280001</v>
      </c>
      <c r="M232" s="11" t="s">
        <v>1169</v>
      </c>
    </row>
    <row r="233" spans="2:13" x14ac:dyDescent="0.25">
      <c r="B233" s="59" t="s">
        <v>945</v>
      </c>
      <c r="C233" s="16" t="s">
        <v>960</v>
      </c>
      <c r="D233" s="2" t="s">
        <v>872</v>
      </c>
      <c r="E233" s="3" t="s">
        <v>909</v>
      </c>
      <c r="F233" s="12" t="s">
        <v>885</v>
      </c>
      <c r="G233" s="15">
        <v>1881</v>
      </c>
      <c r="H233" s="82">
        <f t="shared" si="20"/>
        <v>1975.0500000000002</v>
      </c>
      <c r="I233" s="82">
        <f t="shared" si="18"/>
        <v>2073.8025000000002</v>
      </c>
      <c r="J233" s="82">
        <f t="shared" si="17"/>
        <v>2239.7067000000002</v>
      </c>
      <c r="K233" s="105">
        <f t="shared" si="17"/>
        <v>2418.8832360000006</v>
      </c>
      <c r="L233" s="30">
        <f t="shared" si="19"/>
        <v>1398.1145104080003</v>
      </c>
      <c r="M233" s="11" t="s">
        <v>1169</v>
      </c>
    </row>
    <row r="234" spans="2:13" x14ac:dyDescent="0.25">
      <c r="B234" s="59" t="s">
        <v>946</v>
      </c>
      <c r="C234" s="16" t="s">
        <v>960</v>
      </c>
      <c r="D234" s="2" t="s">
        <v>873</v>
      </c>
      <c r="E234" s="3" t="s">
        <v>910</v>
      </c>
      <c r="F234" s="12" t="s">
        <v>885</v>
      </c>
      <c r="G234" s="15">
        <v>1908</v>
      </c>
      <c r="H234" s="82">
        <f t="shared" si="20"/>
        <v>2003.4</v>
      </c>
      <c r="I234" s="82">
        <f t="shared" si="18"/>
        <v>2103.5700000000002</v>
      </c>
      <c r="J234" s="82">
        <f t="shared" si="17"/>
        <v>2271.8556000000003</v>
      </c>
      <c r="K234" s="105">
        <f t="shared" si="17"/>
        <v>2453.6040480000006</v>
      </c>
      <c r="L234" s="30">
        <f t="shared" si="19"/>
        <v>1418.1831397440003</v>
      </c>
      <c r="M234" s="11" t="s">
        <v>1169</v>
      </c>
    </row>
    <row r="235" spans="2:13" x14ac:dyDescent="0.25">
      <c r="B235" s="59" t="s">
        <v>947</v>
      </c>
      <c r="C235" s="16" t="s">
        <v>960</v>
      </c>
      <c r="D235" s="2" t="s">
        <v>874</v>
      </c>
      <c r="E235" s="3" t="s">
        <v>911</v>
      </c>
      <c r="F235" s="12" t="s">
        <v>885</v>
      </c>
      <c r="G235" s="15">
        <v>1980</v>
      </c>
      <c r="H235" s="82">
        <f t="shared" si="20"/>
        <v>2079</v>
      </c>
      <c r="I235" s="82">
        <f t="shared" si="18"/>
        <v>2182.9500000000003</v>
      </c>
      <c r="J235" s="82">
        <f t="shared" si="17"/>
        <v>2357.5860000000002</v>
      </c>
      <c r="K235" s="105">
        <f t="shared" si="17"/>
        <v>2546.1928800000005</v>
      </c>
      <c r="L235" s="30">
        <f t="shared" si="19"/>
        <v>1471.6994846400003</v>
      </c>
      <c r="M235" s="11" t="s">
        <v>1169</v>
      </c>
    </row>
    <row r="236" spans="2:13" x14ac:dyDescent="0.25">
      <c r="B236" s="59" t="s">
        <v>948</v>
      </c>
      <c r="C236" s="16" t="s">
        <v>960</v>
      </c>
      <c r="D236" s="2" t="s">
        <v>962</v>
      </c>
      <c r="E236" s="3" t="s">
        <v>912</v>
      </c>
      <c r="F236" s="12" t="s">
        <v>885</v>
      </c>
      <c r="G236" s="15">
        <v>1938</v>
      </c>
      <c r="H236" s="82">
        <f t="shared" si="20"/>
        <v>2034.9</v>
      </c>
      <c r="I236" s="82">
        <f t="shared" si="18"/>
        <v>2136.645</v>
      </c>
      <c r="J236" s="82">
        <f t="shared" si="17"/>
        <v>2307.5766000000003</v>
      </c>
      <c r="K236" s="105">
        <f t="shared" si="17"/>
        <v>2492.1827280000007</v>
      </c>
      <c r="L236" s="30">
        <f t="shared" si="19"/>
        <v>1440.4816167840004</v>
      </c>
      <c r="M236" s="11" t="s">
        <v>1169</v>
      </c>
    </row>
    <row r="237" spans="2:13" x14ac:dyDescent="0.25">
      <c r="B237" s="59" t="s">
        <v>949</v>
      </c>
      <c r="C237" s="16" t="s">
        <v>960</v>
      </c>
      <c r="D237" s="2" t="s">
        <v>963</v>
      </c>
      <c r="E237" s="3" t="s">
        <v>913</v>
      </c>
      <c r="F237" s="12" t="s">
        <v>885</v>
      </c>
      <c r="G237" s="15">
        <v>1966</v>
      </c>
      <c r="H237" s="82">
        <f t="shared" si="20"/>
        <v>2064.3000000000002</v>
      </c>
      <c r="I237" s="82">
        <f t="shared" si="18"/>
        <v>2167.5150000000003</v>
      </c>
      <c r="J237" s="82">
        <f t="shared" si="17"/>
        <v>2340.9162000000006</v>
      </c>
      <c r="K237" s="105">
        <f t="shared" si="17"/>
        <v>2528.1894960000009</v>
      </c>
      <c r="L237" s="30">
        <f t="shared" si="19"/>
        <v>1461.2935286880004</v>
      </c>
      <c r="M237" s="11" t="s">
        <v>1169</v>
      </c>
    </row>
    <row r="238" spans="2:13" x14ac:dyDescent="0.25">
      <c r="B238" s="59" t="s">
        <v>950</v>
      </c>
      <c r="C238" s="16" t="s">
        <v>960</v>
      </c>
      <c r="D238" s="2" t="s">
        <v>964</v>
      </c>
      <c r="E238" s="3" t="s">
        <v>914</v>
      </c>
      <c r="F238" s="12" t="s">
        <v>885</v>
      </c>
      <c r="G238" s="15">
        <v>2040</v>
      </c>
      <c r="H238" s="82">
        <f t="shared" si="20"/>
        <v>2142</v>
      </c>
      <c r="I238" s="82">
        <f t="shared" si="18"/>
        <v>2249.1</v>
      </c>
      <c r="J238" s="82">
        <f t="shared" si="17"/>
        <v>2429.0280000000002</v>
      </c>
      <c r="K238" s="105">
        <f t="shared" si="17"/>
        <v>2623.3502400000002</v>
      </c>
      <c r="L238" s="30">
        <f t="shared" si="19"/>
        <v>1516.29643872</v>
      </c>
      <c r="M238" s="11" t="s">
        <v>1169</v>
      </c>
    </row>
    <row r="239" spans="2:13" x14ac:dyDescent="0.25">
      <c r="B239" s="59" t="s">
        <v>951</v>
      </c>
      <c r="C239" s="2" t="s">
        <v>961</v>
      </c>
      <c r="D239" s="2" t="s">
        <v>862</v>
      </c>
      <c r="E239" s="3" t="s">
        <v>915</v>
      </c>
      <c r="F239" s="12" t="s">
        <v>886</v>
      </c>
      <c r="G239" s="15">
        <v>1825</v>
      </c>
      <c r="H239" s="82">
        <f t="shared" si="20"/>
        <v>1916.25</v>
      </c>
      <c r="I239" s="82">
        <f t="shared" si="18"/>
        <v>2012.0625</v>
      </c>
      <c r="J239" s="82">
        <f t="shared" si="17"/>
        <v>2173.0275000000001</v>
      </c>
      <c r="K239" s="105">
        <f t="shared" si="17"/>
        <v>2346.8697000000002</v>
      </c>
      <c r="L239" s="30">
        <f t="shared" si="19"/>
        <v>1356.4906866000001</v>
      </c>
      <c r="M239" s="11" t="s">
        <v>1169</v>
      </c>
    </row>
    <row r="240" spans="2:13" x14ac:dyDescent="0.25">
      <c r="B240" s="59" t="s">
        <v>952</v>
      </c>
      <c r="C240" s="2" t="s">
        <v>961</v>
      </c>
      <c r="D240" s="2" t="s">
        <v>863</v>
      </c>
      <c r="E240" s="3" t="s">
        <v>916</v>
      </c>
      <c r="F240" s="12" t="s">
        <v>886</v>
      </c>
      <c r="G240" s="15">
        <v>1852</v>
      </c>
      <c r="H240" s="82">
        <f t="shared" si="20"/>
        <v>1944.6000000000001</v>
      </c>
      <c r="I240" s="82">
        <f t="shared" si="18"/>
        <v>2041.8300000000002</v>
      </c>
      <c r="J240" s="82">
        <f t="shared" si="17"/>
        <v>2205.1764000000003</v>
      </c>
      <c r="K240" s="105">
        <f t="shared" si="17"/>
        <v>2381.5905120000007</v>
      </c>
      <c r="L240" s="30">
        <f t="shared" si="19"/>
        <v>1376.5593159360003</v>
      </c>
      <c r="M240" s="11" t="s">
        <v>1169</v>
      </c>
    </row>
    <row r="241" spans="1:13" x14ac:dyDescent="0.25">
      <c r="B241" s="59" t="s">
        <v>953</v>
      </c>
      <c r="C241" s="2" t="s">
        <v>961</v>
      </c>
      <c r="D241" s="2" t="s">
        <v>864</v>
      </c>
      <c r="E241" s="3" t="s">
        <v>917</v>
      </c>
      <c r="F241" s="12" t="s">
        <v>886</v>
      </c>
      <c r="G241" s="15">
        <v>1921</v>
      </c>
      <c r="H241" s="82">
        <f t="shared" si="20"/>
        <v>2017.0500000000002</v>
      </c>
      <c r="I241" s="82">
        <f t="shared" si="18"/>
        <v>2117.9025000000001</v>
      </c>
      <c r="J241" s="82">
        <f t="shared" si="17"/>
        <v>2287.3347000000003</v>
      </c>
      <c r="K241" s="105">
        <f t="shared" si="17"/>
        <v>2470.3214760000005</v>
      </c>
      <c r="L241" s="30">
        <f t="shared" si="19"/>
        <v>1427.8458131280001</v>
      </c>
      <c r="M241" s="11" t="s">
        <v>1169</v>
      </c>
    </row>
    <row r="242" spans="1:13" x14ac:dyDescent="0.25">
      <c r="B242" s="59" t="s">
        <v>954</v>
      </c>
      <c r="C242" s="2" t="s">
        <v>961</v>
      </c>
      <c r="D242" s="2" t="s">
        <v>872</v>
      </c>
      <c r="E242" s="3" t="s">
        <v>918</v>
      </c>
      <c r="F242" s="12" t="s">
        <v>886</v>
      </c>
      <c r="G242" s="15">
        <v>1881</v>
      </c>
      <c r="H242" s="82">
        <f t="shared" si="20"/>
        <v>1975.0500000000002</v>
      </c>
      <c r="I242" s="82">
        <f t="shared" si="18"/>
        <v>2073.8025000000002</v>
      </c>
      <c r="J242" s="82">
        <f t="shared" si="17"/>
        <v>2239.7067000000002</v>
      </c>
      <c r="K242" s="105">
        <f t="shared" si="17"/>
        <v>2418.8832360000006</v>
      </c>
      <c r="L242" s="30">
        <f t="shared" si="19"/>
        <v>1398.1145104080003</v>
      </c>
      <c r="M242" s="11" t="s">
        <v>1169</v>
      </c>
    </row>
    <row r="243" spans="1:13" x14ac:dyDescent="0.25">
      <c r="B243" s="59" t="s">
        <v>955</v>
      </c>
      <c r="C243" s="2" t="s">
        <v>961</v>
      </c>
      <c r="D243" s="2" t="s">
        <v>873</v>
      </c>
      <c r="E243" s="3" t="s">
        <v>919</v>
      </c>
      <c r="F243" s="12" t="s">
        <v>886</v>
      </c>
      <c r="G243" s="15">
        <v>1908</v>
      </c>
      <c r="H243" s="82">
        <f t="shared" si="20"/>
        <v>2003.4</v>
      </c>
      <c r="I243" s="82">
        <f t="shared" si="18"/>
        <v>2103.5700000000002</v>
      </c>
      <c r="J243" s="82">
        <f t="shared" si="17"/>
        <v>2271.8556000000003</v>
      </c>
      <c r="K243" s="105">
        <f t="shared" si="17"/>
        <v>2453.6040480000006</v>
      </c>
      <c r="L243" s="30">
        <f t="shared" si="19"/>
        <v>1418.1831397440003</v>
      </c>
      <c r="M243" s="11" t="s">
        <v>1169</v>
      </c>
    </row>
    <row r="244" spans="1:13" x14ac:dyDescent="0.25">
      <c r="B244" s="59" t="s">
        <v>956</v>
      </c>
      <c r="C244" s="2" t="s">
        <v>961</v>
      </c>
      <c r="D244" s="2" t="s">
        <v>874</v>
      </c>
      <c r="E244" s="3" t="s">
        <v>920</v>
      </c>
      <c r="F244" s="12" t="s">
        <v>886</v>
      </c>
      <c r="G244" s="15">
        <v>1980</v>
      </c>
      <c r="H244" s="82">
        <f t="shared" si="20"/>
        <v>2079</v>
      </c>
      <c r="I244" s="82">
        <f t="shared" si="18"/>
        <v>2182.9500000000003</v>
      </c>
      <c r="J244" s="82">
        <f t="shared" si="17"/>
        <v>2357.5860000000002</v>
      </c>
      <c r="K244" s="105">
        <f t="shared" si="17"/>
        <v>2546.1928800000005</v>
      </c>
      <c r="L244" s="30">
        <f t="shared" si="19"/>
        <v>1471.6994846400003</v>
      </c>
      <c r="M244" s="11" t="s">
        <v>1169</v>
      </c>
    </row>
    <row r="245" spans="1:13" x14ac:dyDescent="0.25">
      <c r="B245" s="59" t="s">
        <v>957</v>
      </c>
      <c r="C245" s="2" t="s">
        <v>961</v>
      </c>
      <c r="D245" s="2" t="s">
        <v>962</v>
      </c>
      <c r="E245" s="3" t="s">
        <v>921</v>
      </c>
      <c r="F245" s="12" t="s">
        <v>886</v>
      </c>
      <c r="G245" s="15">
        <v>1938</v>
      </c>
      <c r="H245" s="82">
        <f t="shared" si="20"/>
        <v>2034.9</v>
      </c>
      <c r="I245" s="82">
        <f t="shared" si="18"/>
        <v>2136.645</v>
      </c>
      <c r="J245" s="82">
        <f t="shared" si="17"/>
        <v>2307.5766000000003</v>
      </c>
      <c r="K245" s="105">
        <f t="shared" si="17"/>
        <v>2492.1827280000007</v>
      </c>
      <c r="L245" s="30">
        <f t="shared" si="19"/>
        <v>1440.4816167840004</v>
      </c>
      <c r="M245" s="11" t="s">
        <v>1169</v>
      </c>
    </row>
    <row r="246" spans="1:13" x14ac:dyDescent="0.25">
      <c r="B246" s="59" t="s">
        <v>958</v>
      </c>
      <c r="C246" s="2" t="s">
        <v>961</v>
      </c>
      <c r="D246" s="2" t="s">
        <v>963</v>
      </c>
      <c r="E246" s="3" t="s">
        <v>922</v>
      </c>
      <c r="F246" s="12" t="s">
        <v>886</v>
      </c>
      <c r="G246" s="15">
        <v>1966</v>
      </c>
      <c r="H246" s="82">
        <f t="shared" si="20"/>
        <v>2064.3000000000002</v>
      </c>
      <c r="I246" s="82">
        <f t="shared" si="18"/>
        <v>2167.5150000000003</v>
      </c>
      <c r="J246" s="82">
        <f t="shared" si="17"/>
        <v>2340.9162000000006</v>
      </c>
      <c r="K246" s="105">
        <f t="shared" si="17"/>
        <v>2528.1894960000009</v>
      </c>
      <c r="L246" s="30">
        <f t="shared" si="19"/>
        <v>1461.2935286880004</v>
      </c>
      <c r="M246" s="11" t="s">
        <v>1169</v>
      </c>
    </row>
    <row r="247" spans="1:13" x14ac:dyDescent="0.25">
      <c r="B247" s="59" t="s">
        <v>959</v>
      </c>
      <c r="C247" s="2" t="s">
        <v>961</v>
      </c>
      <c r="D247" s="2" t="s">
        <v>964</v>
      </c>
      <c r="E247" s="3" t="s">
        <v>923</v>
      </c>
      <c r="F247" s="12" t="s">
        <v>886</v>
      </c>
      <c r="G247" s="15">
        <v>2040</v>
      </c>
      <c r="H247" s="82">
        <f t="shared" si="20"/>
        <v>2142</v>
      </c>
      <c r="I247" s="82">
        <f t="shared" si="18"/>
        <v>2249.1</v>
      </c>
      <c r="J247" s="82">
        <f t="shared" si="17"/>
        <v>2429.0280000000002</v>
      </c>
      <c r="K247" s="105">
        <f t="shared" si="17"/>
        <v>2623.3502400000002</v>
      </c>
      <c r="L247" s="30">
        <f t="shared" ref="L247:L252" si="21">K247*0.578</f>
        <v>1516.29643872</v>
      </c>
      <c r="M247" s="11" t="s">
        <v>1169</v>
      </c>
    </row>
    <row r="248" spans="1:13" s="34" customFormat="1" x14ac:dyDescent="0.25">
      <c r="A248" s="90"/>
      <c r="B248" s="91" t="s">
        <v>1223</v>
      </c>
      <c r="C248" s="28" t="s">
        <v>1234</v>
      </c>
      <c r="D248" s="28" t="s">
        <v>1228</v>
      </c>
      <c r="E248" s="102" t="s">
        <v>1233</v>
      </c>
      <c r="F248" s="28" t="s">
        <v>1041</v>
      </c>
      <c r="G248" s="78"/>
      <c r="H248" s="103"/>
      <c r="I248" s="103">
        <v>2628</v>
      </c>
      <c r="J248" s="82">
        <f t="shared" si="17"/>
        <v>2838.2400000000002</v>
      </c>
      <c r="K248" s="105">
        <f t="shared" si="17"/>
        <v>3065.2992000000004</v>
      </c>
      <c r="L248" s="78">
        <f t="shared" si="21"/>
        <v>1771.7429376</v>
      </c>
      <c r="M248" s="34" t="s">
        <v>1169</v>
      </c>
    </row>
    <row r="249" spans="1:13" s="34" customFormat="1" x14ac:dyDescent="0.25">
      <c r="A249" s="90"/>
      <c r="B249" s="91" t="s">
        <v>1224</v>
      </c>
      <c r="C249" s="28" t="s">
        <v>1234</v>
      </c>
      <c r="D249" s="28" t="s">
        <v>1229</v>
      </c>
      <c r="E249" s="102" t="s">
        <v>1233</v>
      </c>
      <c r="F249" s="28" t="s">
        <v>1041</v>
      </c>
      <c r="G249" s="28"/>
      <c r="H249" s="103"/>
      <c r="I249" s="103">
        <v>2684</v>
      </c>
      <c r="J249" s="82">
        <f t="shared" si="17"/>
        <v>2898.7200000000003</v>
      </c>
      <c r="K249" s="105">
        <f t="shared" si="17"/>
        <v>3130.6176000000005</v>
      </c>
      <c r="L249" s="78">
        <f t="shared" si="21"/>
        <v>1809.4969728000001</v>
      </c>
      <c r="M249" s="34" t="s">
        <v>1169</v>
      </c>
    </row>
    <row r="250" spans="1:13" s="34" customFormat="1" x14ac:dyDescent="0.25">
      <c r="A250" s="90"/>
      <c r="B250" s="91" t="s">
        <v>1225</v>
      </c>
      <c r="C250" s="28" t="s">
        <v>1234</v>
      </c>
      <c r="D250" s="28" t="s">
        <v>1230</v>
      </c>
      <c r="E250" s="102" t="s">
        <v>1233</v>
      </c>
      <c r="F250" s="28" t="s">
        <v>1041</v>
      </c>
      <c r="G250" s="28"/>
      <c r="H250" s="103"/>
      <c r="I250" s="103">
        <v>2779</v>
      </c>
      <c r="J250" s="82">
        <f t="shared" si="17"/>
        <v>3001.32</v>
      </c>
      <c r="K250" s="105">
        <f t="shared" si="17"/>
        <v>3241.4256000000005</v>
      </c>
      <c r="L250" s="78">
        <f t="shared" si="21"/>
        <v>1873.5439968000001</v>
      </c>
      <c r="M250" s="34" t="s">
        <v>1169</v>
      </c>
    </row>
    <row r="251" spans="1:13" s="34" customFormat="1" x14ac:dyDescent="0.25">
      <c r="A251" s="90"/>
      <c r="B251" s="91" t="s">
        <v>1226</v>
      </c>
      <c r="C251" s="28" t="s">
        <v>1234</v>
      </c>
      <c r="D251" s="28" t="s">
        <v>1231</v>
      </c>
      <c r="E251" s="102" t="s">
        <v>1233</v>
      </c>
      <c r="F251" s="28" t="s">
        <v>1041</v>
      </c>
      <c r="G251" s="28"/>
      <c r="H251" s="103"/>
      <c r="I251" s="103">
        <v>3011</v>
      </c>
      <c r="J251" s="82">
        <f t="shared" si="17"/>
        <v>3251.88</v>
      </c>
      <c r="K251" s="105">
        <f t="shared" si="17"/>
        <v>3512.0304000000006</v>
      </c>
      <c r="L251" s="78">
        <f t="shared" si="21"/>
        <v>2029.9535712000002</v>
      </c>
      <c r="M251" s="34" t="s">
        <v>1169</v>
      </c>
    </row>
    <row r="252" spans="1:13" s="34" customFormat="1" x14ac:dyDescent="0.25">
      <c r="A252" s="90"/>
      <c r="B252" s="91" t="s">
        <v>1227</v>
      </c>
      <c r="C252" s="28" t="s">
        <v>1234</v>
      </c>
      <c r="D252" s="28" t="s">
        <v>1232</v>
      </c>
      <c r="E252" s="102" t="s">
        <v>1233</v>
      </c>
      <c r="F252" s="28" t="s">
        <v>1041</v>
      </c>
      <c r="G252" s="28"/>
      <c r="H252" s="103"/>
      <c r="I252" s="103">
        <v>3173</v>
      </c>
      <c r="J252" s="82">
        <f t="shared" si="17"/>
        <v>3426.84</v>
      </c>
      <c r="K252" s="105">
        <f t="shared" si="17"/>
        <v>3700.9872000000005</v>
      </c>
      <c r="L252" s="78">
        <f t="shared" si="21"/>
        <v>2139.1706016000003</v>
      </c>
      <c r="M252" s="34" t="s">
        <v>1169</v>
      </c>
    </row>
    <row r="253" spans="1:13" s="34" customFormat="1" x14ac:dyDescent="0.25">
      <c r="A253" s="90"/>
      <c r="B253" s="91" t="s">
        <v>1235</v>
      </c>
      <c r="C253" s="28" t="s">
        <v>1240</v>
      </c>
      <c r="D253" s="28" t="s">
        <v>1228</v>
      </c>
      <c r="E253" s="102" t="s">
        <v>1233</v>
      </c>
      <c r="F253" s="28" t="s">
        <v>1241</v>
      </c>
      <c r="G253" s="78"/>
      <c r="H253" s="103"/>
      <c r="I253" s="103">
        <v>2628</v>
      </c>
      <c r="J253" s="82">
        <f t="shared" si="17"/>
        <v>2838.2400000000002</v>
      </c>
      <c r="K253" s="105">
        <f t="shared" si="17"/>
        <v>3065.2992000000004</v>
      </c>
      <c r="L253" s="78">
        <f t="shared" ref="L253:L262" si="22">K253*0.578</f>
        <v>1771.7429376</v>
      </c>
      <c r="M253" s="34" t="s">
        <v>1169</v>
      </c>
    </row>
    <row r="254" spans="1:13" s="34" customFormat="1" x14ac:dyDescent="0.25">
      <c r="A254" s="90"/>
      <c r="B254" s="91" t="s">
        <v>1236</v>
      </c>
      <c r="C254" s="28" t="s">
        <v>1240</v>
      </c>
      <c r="D254" s="28" t="s">
        <v>1229</v>
      </c>
      <c r="E254" s="102" t="s">
        <v>1233</v>
      </c>
      <c r="F254" s="28" t="s">
        <v>1241</v>
      </c>
      <c r="G254" s="28"/>
      <c r="H254" s="103"/>
      <c r="I254" s="103">
        <v>2684</v>
      </c>
      <c r="J254" s="82">
        <f t="shared" si="17"/>
        <v>2898.7200000000003</v>
      </c>
      <c r="K254" s="105">
        <f t="shared" si="17"/>
        <v>3130.6176000000005</v>
      </c>
      <c r="L254" s="78">
        <f t="shared" si="22"/>
        <v>1809.4969728000001</v>
      </c>
      <c r="M254" s="34" t="s">
        <v>1169</v>
      </c>
    </row>
    <row r="255" spans="1:13" s="34" customFormat="1" x14ac:dyDescent="0.25">
      <c r="A255" s="90"/>
      <c r="B255" s="91" t="s">
        <v>1237</v>
      </c>
      <c r="C255" s="28" t="s">
        <v>1240</v>
      </c>
      <c r="D255" s="28" t="s">
        <v>1230</v>
      </c>
      <c r="E255" s="102" t="s">
        <v>1233</v>
      </c>
      <c r="F255" s="28" t="s">
        <v>1241</v>
      </c>
      <c r="G255" s="28"/>
      <c r="H255" s="103"/>
      <c r="I255" s="103">
        <v>2779</v>
      </c>
      <c r="J255" s="82">
        <f t="shared" si="17"/>
        <v>3001.32</v>
      </c>
      <c r="K255" s="105">
        <f t="shared" si="17"/>
        <v>3241.4256000000005</v>
      </c>
      <c r="L255" s="78">
        <f t="shared" si="22"/>
        <v>1873.5439968000001</v>
      </c>
      <c r="M255" s="34" t="s">
        <v>1169</v>
      </c>
    </row>
    <row r="256" spans="1:13" s="34" customFormat="1" x14ac:dyDescent="0.25">
      <c r="A256" s="90"/>
      <c r="B256" s="91" t="s">
        <v>1238</v>
      </c>
      <c r="C256" s="28" t="s">
        <v>1240</v>
      </c>
      <c r="D256" s="28" t="s">
        <v>1231</v>
      </c>
      <c r="E256" s="102" t="s">
        <v>1233</v>
      </c>
      <c r="F256" s="28" t="s">
        <v>1241</v>
      </c>
      <c r="G256" s="28"/>
      <c r="H256" s="103"/>
      <c r="I256" s="103">
        <v>3011</v>
      </c>
      <c r="J256" s="82">
        <f t="shared" si="17"/>
        <v>3251.88</v>
      </c>
      <c r="K256" s="105">
        <f t="shared" si="17"/>
        <v>3512.0304000000006</v>
      </c>
      <c r="L256" s="78">
        <f t="shared" si="22"/>
        <v>2029.9535712000002</v>
      </c>
      <c r="M256" s="34" t="s">
        <v>1169</v>
      </c>
    </row>
    <row r="257" spans="1:13" s="34" customFormat="1" x14ac:dyDescent="0.25">
      <c r="A257" s="90"/>
      <c r="B257" s="91" t="s">
        <v>1239</v>
      </c>
      <c r="C257" s="28" t="s">
        <v>1240</v>
      </c>
      <c r="D257" s="28" t="s">
        <v>1232</v>
      </c>
      <c r="E257" s="102" t="s">
        <v>1233</v>
      </c>
      <c r="F257" s="28" t="s">
        <v>1241</v>
      </c>
      <c r="G257" s="28"/>
      <c r="H257" s="103"/>
      <c r="I257" s="103">
        <v>3173</v>
      </c>
      <c r="J257" s="82">
        <f t="shared" si="17"/>
        <v>3426.84</v>
      </c>
      <c r="K257" s="105">
        <f t="shared" si="17"/>
        <v>3700.9872000000005</v>
      </c>
      <c r="L257" s="78">
        <f t="shared" si="22"/>
        <v>2139.1706016000003</v>
      </c>
      <c r="M257" s="34" t="s">
        <v>1169</v>
      </c>
    </row>
    <row r="258" spans="1:13" s="34" customFormat="1" x14ac:dyDescent="0.25">
      <c r="A258" s="90"/>
      <c r="B258" s="91" t="s">
        <v>1242</v>
      </c>
      <c r="C258" s="28" t="s">
        <v>1294</v>
      </c>
      <c r="D258" s="28" t="s">
        <v>1228</v>
      </c>
      <c r="E258" s="102" t="s">
        <v>1233</v>
      </c>
      <c r="F258" s="28" t="s">
        <v>1041</v>
      </c>
      <c r="G258" s="28"/>
      <c r="H258" s="103"/>
      <c r="I258" s="103">
        <v>3214</v>
      </c>
      <c r="J258" s="82">
        <f t="shared" si="17"/>
        <v>3471.1200000000003</v>
      </c>
      <c r="K258" s="105">
        <f t="shared" si="17"/>
        <v>3748.8096000000005</v>
      </c>
      <c r="L258" s="78">
        <f t="shared" si="22"/>
        <v>2166.8119488000002</v>
      </c>
      <c r="M258" s="34" t="s">
        <v>1169</v>
      </c>
    </row>
    <row r="259" spans="1:13" s="34" customFormat="1" x14ac:dyDescent="0.25">
      <c r="A259" s="90"/>
      <c r="B259" s="91" t="s">
        <v>1243</v>
      </c>
      <c r="C259" s="28" t="s">
        <v>1294</v>
      </c>
      <c r="D259" s="28" t="s">
        <v>1229</v>
      </c>
      <c r="E259" s="102" t="s">
        <v>1233</v>
      </c>
      <c r="F259" s="28" t="s">
        <v>1041</v>
      </c>
      <c r="G259" s="28"/>
      <c r="H259" s="103"/>
      <c r="I259" s="103">
        <v>3266</v>
      </c>
      <c r="J259" s="82">
        <f t="shared" si="17"/>
        <v>3527.28</v>
      </c>
      <c r="K259" s="105">
        <f t="shared" si="17"/>
        <v>3809.4624000000003</v>
      </c>
      <c r="L259" s="78">
        <f t="shared" si="22"/>
        <v>2201.8692672000002</v>
      </c>
      <c r="M259" s="34" t="s">
        <v>1169</v>
      </c>
    </row>
    <row r="260" spans="1:13" s="34" customFormat="1" x14ac:dyDescent="0.25">
      <c r="A260" s="90"/>
      <c r="B260" s="91" t="s">
        <v>1244</v>
      </c>
      <c r="C260" s="28" t="s">
        <v>1294</v>
      </c>
      <c r="D260" s="28" t="s">
        <v>1230</v>
      </c>
      <c r="E260" s="102" t="s">
        <v>1233</v>
      </c>
      <c r="F260" s="28" t="s">
        <v>1041</v>
      </c>
      <c r="G260" s="28"/>
      <c r="H260" s="103"/>
      <c r="I260" s="103">
        <v>3356</v>
      </c>
      <c r="J260" s="82">
        <f t="shared" ref="J260:K308" si="23">I260*1.08</f>
        <v>3624.48</v>
      </c>
      <c r="K260" s="105">
        <f t="shared" si="23"/>
        <v>3914.4384000000005</v>
      </c>
      <c r="L260" s="78">
        <f t="shared" si="22"/>
        <v>2262.5453952000003</v>
      </c>
      <c r="M260" s="34" t="s">
        <v>1169</v>
      </c>
    </row>
    <row r="261" spans="1:13" s="34" customFormat="1" x14ac:dyDescent="0.25">
      <c r="A261" s="90"/>
      <c r="B261" s="91" t="s">
        <v>1245</v>
      </c>
      <c r="C261" s="28" t="s">
        <v>1294</v>
      </c>
      <c r="D261" s="28" t="s">
        <v>1231</v>
      </c>
      <c r="E261" s="102" t="s">
        <v>1233</v>
      </c>
      <c r="F261" s="28" t="s">
        <v>1041</v>
      </c>
      <c r="G261" s="28"/>
      <c r="H261" s="103"/>
      <c r="I261" s="103">
        <v>3583</v>
      </c>
      <c r="J261" s="82">
        <f t="shared" si="23"/>
        <v>3869.6400000000003</v>
      </c>
      <c r="K261" s="105">
        <f t="shared" si="23"/>
        <v>4179.2112000000006</v>
      </c>
      <c r="L261" s="78">
        <f t="shared" si="22"/>
        <v>2415.5840736</v>
      </c>
      <c r="M261" s="34" t="s">
        <v>1169</v>
      </c>
    </row>
    <row r="262" spans="1:13" s="34" customFormat="1" x14ac:dyDescent="0.25">
      <c r="A262" s="90"/>
      <c r="B262" s="91" t="s">
        <v>1246</v>
      </c>
      <c r="C262" s="28" t="s">
        <v>1294</v>
      </c>
      <c r="D262" s="28" t="s">
        <v>1232</v>
      </c>
      <c r="E262" s="102" t="s">
        <v>1233</v>
      </c>
      <c r="F262" s="28" t="s">
        <v>1041</v>
      </c>
      <c r="G262" s="28"/>
      <c r="H262" s="103"/>
      <c r="I262" s="103">
        <v>3739</v>
      </c>
      <c r="J262" s="82">
        <f t="shared" si="23"/>
        <v>4038.1200000000003</v>
      </c>
      <c r="K262" s="105">
        <f t="shared" si="23"/>
        <v>4361.1696000000011</v>
      </c>
      <c r="L262" s="78">
        <f t="shared" si="22"/>
        <v>2520.7560288000004</v>
      </c>
      <c r="M262" s="34" t="s">
        <v>1169</v>
      </c>
    </row>
    <row r="263" spans="1:13" s="34" customFormat="1" x14ac:dyDescent="0.25">
      <c r="A263" s="90"/>
      <c r="B263" s="91" t="s">
        <v>1247</v>
      </c>
      <c r="C263" s="28" t="s">
        <v>1295</v>
      </c>
      <c r="D263" s="28" t="s">
        <v>1228</v>
      </c>
      <c r="E263" s="102" t="s">
        <v>1233</v>
      </c>
      <c r="F263" s="28" t="s">
        <v>1241</v>
      </c>
      <c r="G263" s="28"/>
      <c r="H263" s="103"/>
      <c r="I263" s="103">
        <v>3214</v>
      </c>
      <c r="J263" s="82">
        <f t="shared" si="23"/>
        <v>3471.1200000000003</v>
      </c>
      <c r="K263" s="105">
        <f t="shared" si="23"/>
        <v>3748.8096000000005</v>
      </c>
      <c r="L263" s="78">
        <f t="shared" ref="L263:L267" si="24">K263*0.578</f>
        <v>2166.8119488000002</v>
      </c>
      <c r="M263" s="34" t="s">
        <v>1169</v>
      </c>
    </row>
    <row r="264" spans="1:13" s="34" customFormat="1" x14ac:dyDescent="0.25">
      <c r="A264" s="90"/>
      <c r="B264" s="91" t="s">
        <v>1248</v>
      </c>
      <c r="C264" s="28" t="s">
        <v>1295</v>
      </c>
      <c r="D264" s="28" t="s">
        <v>1229</v>
      </c>
      <c r="E264" s="102" t="s">
        <v>1233</v>
      </c>
      <c r="F264" s="28" t="s">
        <v>1241</v>
      </c>
      <c r="G264" s="28"/>
      <c r="H264" s="103"/>
      <c r="I264" s="103">
        <v>3266</v>
      </c>
      <c r="J264" s="82">
        <f t="shared" si="23"/>
        <v>3527.28</v>
      </c>
      <c r="K264" s="105">
        <f t="shared" si="23"/>
        <v>3809.4624000000003</v>
      </c>
      <c r="L264" s="78">
        <f t="shared" si="24"/>
        <v>2201.8692672000002</v>
      </c>
      <c r="M264" s="34" t="s">
        <v>1169</v>
      </c>
    </row>
    <row r="265" spans="1:13" s="34" customFormat="1" x14ac:dyDescent="0.25">
      <c r="A265" s="90"/>
      <c r="B265" s="91" t="s">
        <v>1249</v>
      </c>
      <c r="C265" s="28" t="s">
        <v>1295</v>
      </c>
      <c r="D265" s="28" t="s">
        <v>1230</v>
      </c>
      <c r="E265" s="102" t="s">
        <v>1233</v>
      </c>
      <c r="F265" s="28" t="s">
        <v>1241</v>
      </c>
      <c r="G265" s="28"/>
      <c r="H265" s="103"/>
      <c r="I265" s="103">
        <v>3356</v>
      </c>
      <c r="J265" s="82">
        <f t="shared" si="23"/>
        <v>3624.48</v>
      </c>
      <c r="K265" s="105">
        <f t="shared" si="23"/>
        <v>3914.4384000000005</v>
      </c>
      <c r="L265" s="78">
        <f t="shared" si="24"/>
        <v>2262.5453952000003</v>
      </c>
      <c r="M265" s="34" t="s">
        <v>1169</v>
      </c>
    </row>
    <row r="266" spans="1:13" s="34" customFormat="1" x14ac:dyDescent="0.25">
      <c r="A266" s="90"/>
      <c r="B266" s="91" t="s">
        <v>1250</v>
      </c>
      <c r="C266" s="28" t="s">
        <v>1295</v>
      </c>
      <c r="D266" s="28" t="s">
        <v>1231</v>
      </c>
      <c r="E266" s="102" t="s">
        <v>1233</v>
      </c>
      <c r="F266" s="28" t="s">
        <v>1241</v>
      </c>
      <c r="G266" s="28"/>
      <c r="H266" s="103"/>
      <c r="I266" s="103">
        <v>3583</v>
      </c>
      <c r="J266" s="82">
        <f t="shared" si="23"/>
        <v>3869.6400000000003</v>
      </c>
      <c r="K266" s="105">
        <f t="shared" si="23"/>
        <v>4179.2112000000006</v>
      </c>
      <c r="L266" s="78">
        <f t="shared" si="24"/>
        <v>2415.5840736</v>
      </c>
      <c r="M266" s="34" t="s">
        <v>1169</v>
      </c>
    </row>
    <row r="267" spans="1:13" s="34" customFormat="1" x14ac:dyDescent="0.25">
      <c r="A267" s="90"/>
      <c r="B267" s="91" t="s">
        <v>1251</v>
      </c>
      <c r="C267" s="28" t="s">
        <v>1295</v>
      </c>
      <c r="D267" s="28" t="s">
        <v>1232</v>
      </c>
      <c r="E267" s="102" t="s">
        <v>1233</v>
      </c>
      <c r="F267" s="28" t="s">
        <v>1241</v>
      </c>
      <c r="G267" s="28"/>
      <c r="H267" s="103"/>
      <c r="I267" s="103">
        <v>3739</v>
      </c>
      <c r="J267" s="82">
        <f t="shared" si="23"/>
        <v>4038.1200000000003</v>
      </c>
      <c r="K267" s="105">
        <f t="shared" si="23"/>
        <v>4361.1696000000011</v>
      </c>
      <c r="L267" s="78">
        <f t="shared" si="24"/>
        <v>2520.7560288000004</v>
      </c>
      <c r="M267" s="34" t="s">
        <v>1169</v>
      </c>
    </row>
    <row r="268" spans="1:13" s="46" customFormat="1" x14ac:dyDescent="0.25">
      <c r="A268" s="64"/>
      <c r="B268" s="43" t="s">
        <v>1180</v>
      </c>
      <c r="H268" s="83"/>
      <c r="I268" s="83"/>
      <c r="J268" s="83"/>
      <c r="K268" s="107"/>
      <c r="L268" s="50"/>
    </row>
    <row r="269" spans="1:13" ht="31.5" customHeight="1" x14ac:dyDescent="0.25">
      <c r="A269" s="62"/>
      <c r="B269" s="59" t="s">
        <v>991</v>
      </c>
      <c r="C269" s="12" t="s">
        <v>1032</v>
      </c>
      <c r="D269" s="12" t="s">
        <v>1029</v>
      </c>
      <c r="E269" s="21" t="s">
        <v>965</v>
      </c>
      <c r="F269" s="12" t="s">
        <v>1033</v>
      </c>
      <c r="G269" s="17">
        <v>1275</v>
      </c>
      <c r="H269" s="82">
        <f t="shared" si="20"/>
        <v>1338.75</v>
      </c>
      <c r="I269" s="82">
        <f t="shared" si="18"/>
        <v>1405.6875</v>
      </c>
      <c r="J269" s="82">
        <f t="shared" si="23"/>
        <v>1518.1425000000002</v>
      </c>
      <c r="K269" s="105">
        <f t="shared" ref="K268:K302" si="25">J269*1.08</f>
        <v>1639.5939000000003</v>
      </c>
      <c r="L269" s="30">
        <f t="shared" ref="L269:L271" si="26">K269*0.578</f>
        <v>947.68527420000009</v>
      </c>
      <c r="M269" s="11" t="s">
        <v>1169</v>
      </c>
    </row>
    <row r="270" spans="1:13" ht="31.5" customHeight="1" x14ac:dyDescent="0.25">
      <c r="A270" s="65">
        <v>760536</v>
      </c>
      <c r="B270" s="59" t="s">
        <v>992</v>
      </c>
      <c r="C270" s="12" t="s">
        <v>1032</v>
      </c>
      <c r="D270" s="12" t="s">
        <v>1030</v>
      </c>
      <c r="E270" s="21" t="s">
        <v>966</v>
      </c>
      <c r="F270" s="12" t="s">
        <v>1033</v>
      </c>
      <c r="G270" s="17">
        <f>1098+239</f>
        <v>1337</v>
      </c>
      <c r="H270" s="82">
        <f t="shared" si="20"/>
        <v>1403.8500000000001</v>
      </c>
      <c r="I270" s="82">
        <f t="shared" si="18"/>
        <v>1474.0425000000002</v>
      </c>
      <c r="J270" s="82">
        <f t="shared" si="23"/>
        <v>1591.9659000000004</v>
      </c>
      <c r="K270" s="105">
        <f t="shared" si="25"/>
        <v>1719.3231720000006</v>
      </c>
      <c r="L270" s="30">
        <f t="shared" si="26"/>
        <v>993.76879341600022</v>
      </c>
      <c r="M270" s="11" t="s">
        <v>1169</v>
      </c>
    </row>
    <row r="271" spans="1:13" ht="32.25" customHeight="1" x14ac:dyDescent="0.25">
      <c r="B271" s="59" t="s">
        <v>993</v>
      </c>
      <c r="C271" s="12" t="s">
        <v>1032</v>
      </c>
      <c r="D271" s="12" t="s">
        <v>1031</v>
      </c>
      <c r="E271" s="21" t="s">
        <v>967</v>
      </c>
      <c r="F271" s="12" t="s">
        <v>1033</v>
      </c>
      <c r="G271" s="17">
        <f>1278+255</f>
        <v>1533</v>
      </c>
      <c r="H271" s="82">
        <f t="shared" si="20"/>
        <v>1609.65</v>
      </c>
      <c r="I271" s="82">
        <f t="shared" si="18"/>
        <v>1690.1325000000002</v>
      </c>
      <c r="J271" s="82">
        <f t="shared" si="23"/>
        <v>1825.3431000000003</v>
      </c>
      <c r="K271" s="105">
        <f t="shared" si="25"/>
        <v>1971.3705480000003</v>
      </c>
      <c r="L271" s="30">
        <f t="shared" si="26"/>
        <v>1139.4521767440001</v>
      </c>
      <c r="M271" s="11" t="s">
        <v>1169</v>
      </c>
    </row>
    <row r="272" spans="1:13" s="46" customFormat="1" ht="22.5" customHeight="1" x14ac:dyDescent="0.25">
      <c r="A272" s="64"/>
      <c r="B272" s="43" t="s">
        <v>1181</v>
      </c>
      <c r="C272" s="47"/>
      <c r="D272" s="47"/>
      <c r="E272" s="54"/>
      <c r="F272" s="47"/>
      <c r="G272" s="49"/>
      <c r="H272" s="85"/>
      <c r="I272" s="83"/>
      <c r="J272" s="83"/>
      <c r="K272" s="107"/>
      <c r="L272" s="50"/>
    </row>
    <row r="273" spans="1:13" x14ac:dyDescent="0.25">
      <c r="A273" s="62"/>
      <c r="B273" s="59" t="s">
        <v>994</v>
      </c>
      <c r="C273" s="2" t="s">
        <v>1034</v>
      </c>
      <c r="D273" s="2" t="s">
        <v>868</v>
      </c>
      <c r="E273" s="21" t="s">
        <v>968</v>
      </c>
      <c r="F273" s="2" t="s">
        <v>1039</v>
      </c>
      <c r="G273" s="15">
        <v>1465</v>
      </c>
      <c r="H273" s="76">
        <f>G273*1.05</f>
        <v>1538.25</v>
      </c>
      <c r="I273" s="82">
        <f t="shared" si="18"/>
        <v>1615.1625000000001</v>
      </c>
      <c r="J273" s="82">
        <f t="shared" si="23"/>
        <v>1744.3755000000003</v>
      </c>
      <c r="K273" s="105">
        <f t="shared" si="25"/>
        <v>1883.9255400000004</v>
      </c>
      <c r="L273" s="30">
        <f>K273*0.578</f>
        <v>1088.9089621200001</v>
      </c>
      <c r="M273" s="11" t="s">
        <v>1169</v>
      </c>
    </row>
    <row r="274" spans="1:13" x14ac:dyDescent="0.25">
      <c r="B274" s="59" t="s">
        <v>995</v>
      </c>
      <c r="C274" s="2" t="s">
        <v>1034</v>
      </c>
      <c r="D274" s="2" t="s">
        <v>877</v>
      </c>
      <c r="E274" s="21" t="s">
        <v>969</v>
      </c>
      <c r="F274" s="2" t="s">
        <v>1039</v>
      </c>
      <c r="G274" s="15">
        <v>1511</v>
      </c>
      <c r="H274" s="76">
        <f t="shared" ref="H274:H308" si="27">G274*1.05</f>
        <v>1586.55</v>
      </c>
      <c r="I274" s="82">
        <f t="shared" si="18"/>
        <v>1665.8775000000001</v>
      </c>
      <c r="J274" s="82">
        <f t="shared" si="23"/>
        <v>1799.1477000000002</v>
      </c>
      <c r="K274" s="105">
        <f t="shared" si="25"/>
        <v>1943.0795160000005</v>
      </c>
      <c r="L274" s="30">
        <f t="shared" ref="L274:L308" si="28">K274*0.578</f>
        <v>1123.0999602480001</v>
      </c>
      <c r="M274" s="11" t="s">
        <v>1169</v>
      </c>
    </row>
    <row r="275" spans="1:13" x14ac:dyDescent="0.25">
      <c r="B275" s="59" t="s">
        <v>996</v>
      </c>
      <c r="C275" s="2" t="s">
        <v>1034</v>
      </c>
      <c r="D275" s="2" t="s">
        <v>870</v>
      </c>
      <c r="E275" s="21" t="s">
        <v>970</v>
      </c>
      <c r="F275" s="2" t="s">
        <v>1039</v>
      </c>
      <c r="G275" s="15">
        <v>1558</v>
      </c>
      <c r="H275" s="76">
        <f t="shared" si="27"/>
        <v>1635.9</v>
      </c>
      <c r="I275" s="82">
        <f t="shared" si="18"/>
        <v>1717.6950000000002</v>
      </c>
      <c r="J275" s="82">
        <f t="shared" si="23"/>
        <v>1855.1106000000002</v>
      </c>
      <c r="K275" s="105">
        <f t="shared" si="25"/>
        <v>2003.5194480000002</v>
      </c>
      <c r="L275" s="30">
        <f t="shared" si="28"/>
        <v>1158.034240944</v>
      </c>
      <c r="M275" s="11" t="s">
        <v>1169</v>
      </c>
    </row>
    <row r="276" spans="1:13" x14ac:dyDescent="0.25">
      <c r="B276" s="59" t="s">
        <v>997</v>
      </c>
      <c r="C276" s="2" t="s">
        <v>1034</v>
      </c>
      <c r="D276" s="2" t="s">
        <v>871</v>
      </c>
      <c r="E276" s="21" t="s">
        <v>971</v>
      </c>
      <c r="F276" s="2" t="s">
        <v>1039</v>
      </c>
      <c r="G276" s="15">
        <v>1606</v>
      </c>
      <c r="H276" s="76">
        <f t="shared" si="27"/>
        <v>1686.3000000000002</v>
      </c>
      <c r="I276" s="82">
        <f t="shared" si="18"/>
        <v>1770.6150000000002</v>
      </c>
      <c r="J276" s="82">
        <f t="shared" si="23"/>
        <v>1912.2642000000003</v>
      </c>
      <c r="K276" s="105">
        <f t="shared" si="25"/>
        <v>2065.2453360000004</v>
      </c>
      <c r="L276" s="30">
        <f t="shared" si="28"/>
        <v>1193.7118042080001</v>
      </c>
      <c r="M276" s="11" t="s">
        <v>1169</v>
      </c>
    </row>
    <row r="277" spans="1:13" x14ac:dyDescent="0.25">
      <c r="B277" s="59" t="s">
        <v>998</v>
      </c>
      <c r="C277" s="2" t="s">
        <v>1034</v>
      </c>
      <c r="D277" s="2" t="s">
        <v>872</v>
      </c>
      <c r="E277" s="21" t="s">
        <v>972</v>
      </c>
      <c r="F277" s="2" t="s">
        <v>1039</v>
      </c>
      <c r="G277" s="15">
        <v>1655</v>
      </c>
      <c r="H277" s="76">
        <f t="shared" si="27"/>
        <v>1737.75</v>
      </c>
      <c r="I277" s="82">
        <f t="shared" si="18"/>
        <v>1824.6375</v>
      </c>
      <c r="J277" s="82">
        <f t="shared" si="23"/>
        <v>1970.6085000000003</v>
      </c>
      <c r="K277" s="105">
        <f t="shared" si="25"/>
        <v>2128.2571800000005</v>
      </c>
      <c r="L277" s="30">
        <f t="shared" si="28"/>
        <v>1230.1326500400003</v>
      </c>
      <c r="M277" s="11" t="s">
        <v>1169</v>
      </c>
    </row>
    <row r="278" spans="1:13" x14ac:dyDescent="0.25">
      <c r="B278" s="59" t="s">
        <v>999</v>
      </c>
      <c r="C278" s="2" t="s">
        <v>1034</v>
      </c>
      <c r="D278" s="2" t="s">
        <v>1035</v>
      </c>
      <c r="E278" s="21" t="s">
        <v>973</v>
      </c>
      <c r="F278" s="2" t="s">
        <v>1039</v>
      </c>
      <c r="G278" s="15">
        <v>1759</v>
      </c>
      <c r="H278" s="76">
        <f t="shared" si="27"/>
        <v>1846.95</v>
      </c>
      <c r="I278" s="82">
        <f t="shared" si="18"/>
        <v>1939.2975000000001</v>
      </c>
      <c r="J278" s="82">
        <f t="shared" si="23"/>
        <v>2094.4413000000004</v>
      </c>
      <c r="K278" s="105">
        <f t="shared" si="25"/>
        <v>2261.9966040000004</v>
      </c>
      <c r="L278" s="30">
        <f t="shared" si="28"/>
        <v>1307.4340371120002</v>
      </c>
      <c r="M278" s="11" t="s">
        <v>1169</v>
      </c>
    </row>
    <row r="279" spans="1:13" x14ac:dyDescent="0.25">
      <c r="B279" s="59" t="s">
        <v>1000</v>
      </c>
      <c r="C279" s="2" t="s">
        <v>1034</v>
      </c>
      <c r="D279" s="2" t="s">
        <v>1036</v>
      </c>
      <c r="E279" s="21" t="s">
        <v>974</v>
      </c>
      <c r="F279" s="2" t="s">
        <v>1039</v>
      </c>
      <c r="G279" s="15">
        <v>1813</v>
      </c>
      <c r="H279" s="76">
        <f t="shared" si="27"/>
        <v>1903.65</v>
      </c>
      <c r="I279" s="82">
        <f t="shared" si="18"/>
        <v>1998.8325000000002</v>
      </c>
      <c r="J279" s="82">
        <f t="shared" si="23"/>
        <v>2158.7391000000002</v>
      </c>
      <c r="K279" s="105">
        <f t="shared" si="25"/>
        <v>2331.4382280000004</v>
      </c>
      <c r="L279" s="30">
        <f t="shared" si="28"/>
        <v>1347.5712957840001</v>
      </c>
      <c r="M279" s="11" t="s">
        <v>1169</v>
      </c>
    </row>
    <row r="280" spans="1:13" x14ac:dyDescent="0.25">
      <c r="B280" s="59" t="s">
        <v>1001</v>
      </c>
      <c r="C280" s="2" t="s">
        <v>1034</v>
      </c>
      <c r="D280" s="2" t="s">
        <v>1037</v>
      </c>
      <c r="E280" s="21" t="s">
        <v>975</v>
      </c>
      <c r="F280" s="2" t="s">
        <v>1039</v>
      </c>
      <c r="G280" s="15">
        <v>1869</v>
      </c>
      <c r="H280" s="76">
        <f t="shared" si="27"/>
        <v>1962.45</v>
      </c>
      <c r="I280" s="82">
        <f t="shared" si="18"/>
        <v>2060.5725000000002</v>
      </c>
      <c r="J280" s="82">
        <f t="shared" si="23"/>
        <v>2225.4183000000003</v>
      </c>
      <c r="K280" s="105">
        <f t="shared" si="25"/>
        <v>2403.4517640000004</v>
      </c>
      <c r="L280" s="30">
        <f t="shared" si="28"/>
        <v>1389.1951195920001</v>
      </c>
      <c r="M280" s="11" t="s">
        <v>1169</v>
      </c>
    </row>
    <row r="281" spans="1:13" x14ac:dyDescent="0.25">
      <c r="B281" s="59" t="s">
        <v>1002</v>
      </c>
      <c r="C281" s="2" t="s">
        <v>1034</v>
      </c>
      <c r="D281" s="2" t="s">
        <v>1038</v>
      </c>
      <c r="E281" s="21" t="s">
        <v>976</v>
      </c>
      <c r="F281" s="2" t="s">
        <v>1039</v>
      </c>
      <c r="G281" s="15">
        <v>1927</v>
      </c>
      <c r="H281" s="76">
        <f t="shared" si="27"/>
        <v>2023.3500000000001</v>
      </c>
      <c r="I281" s="82">
        <f t="shared" si="18"/>
        <v>2124.5175000000004</v>
      </c>
      <c r="J281" s="82">
        <f t="shared" si="23"/>
        <v>2294.4789000000005</v>
      </c>
      <c r="K281" s="105">
        <f t="shared" si="25"/>
        <v>2478.0372120000006</v>
      </c>
      <c r="L281" s="30">
        <f t="shared" si="28"/>
        <v>1432.3055085360002</v>
      </c>
      <c r="M281" s="11" t="s">
        <v>1169</v>
      </c>
    </row>
    <row r="282" spans="1:13" x14ac:dyDescent="0.25">
      <c r="B282" s="59" t="s">
        <v>1003</v>
      </c>
      <c r="C282" s="2" t="s">
        <v>1034</v>
      </c>
      <c r="D282" s="2" t="s">
        <v>962</v>
      </c>
      <c r="E282" s="21" t="s">
        <v>977</v>
      </c>
      <c r="F282" s="2" t="s">
        <v>1039</v>
      </c>
      <c r="G282" s="15">
        <v>1986</v>
      </c>
      <c r="H282" s="76">
        <f t="shared" si="27"/>
        <v>2085.3000000000002</v>
      </c>
      <c r="I282" s="82">
        <f t="shared" si="18"/>
        <v>2189.5650000000005</v>
      </c>
      <c r="J282" s="82">
        <f t="shared" si="23"/>
        <v>2364.7302000000009</v>
      </c>
      <c r="K282" s="105">
        <f t="shared" si="25"/>
        <v>2553.9086160000011</v>
      </c>
      <c r="L282" s="30">
        <f t="shared" si="28"/>
        <v>1476.1591800480005</v>
      </c>
      <c r="M282" s="11" t="s">
        <v>1169</v>
      </c>
    </row>
    <row r="283" spans="1:13" x14ac:dyDescent="0.25">
      <c r="A283" s="63" t="s">
        <v>1191</v>
      </c>
      <c r="B283" s="59" t="s">
        <v>1004</v>
      </c>
      <c r="C283" s="2" t="s">
        <v>1040</v>
      </c>
      <c r="D283" s="2" t="s">
        <v>868</v>
      </c>
      <c r="E283" s="21" t="s">
        <v>978</v>
      </c>
      <c r="F283" s="2" t="s">
        <v>1041</v>
      </c>
      <c r="G283" s="15">
        <v>1547</v>
      </c>
      <c r="H283" s="76">
        <f t="shared" si="27"/>
        <v>1624.3500000000001</v>
      </c>
      <c r="I283" s="82">
        <f t="shared" si="18"/>
        <v>1705.5675000000001</v>
      </c>
      <c r="J283" s="82">
        <f t="shared" si="23"/>
        <v>1842.0129000000002</v>
      </c>
      <c r="K283" s="105">
        <f t="shared" si="25"/>
        <v>1989.3739320000004</v>
      </c>
      <c r="L283" s="30">
        <f t="shared" si="28"/>
        <v>1149.8581326960002</v>
      </c>
      <c r="M283" s="11" t="s">
        <v>1169</v>
      </c>
    </row>
    <row r="284" spans="1:13" x14ac:dyDescent="0.25">
      <c r="B284" s="59" t="s">
        <v>1005</v>
      </c>
      <c r="C284" s="2" t="s">
        <v>1040</v>
      </c>
      <c r="D284" s="2" t="s">
        <v>877</v>
      </c>
      <c r="E284" s="21" t="s">
        <v>979</v>
      </c>
      <c r="F284" s="2" t="s">
        <v>1041</v>
      </c>
      <c r="G284" s="15">
        <v>1594</v>
      </c>
      <c r="H284" s="76">
        <f t="shared" si="27"/>
        <v>1673.7</v>
      </c>
      <c r="I284" s="82">
        <f t="shared" si="18"/>
        <v>1757.3850000000002</v>
      </c>
      <c r="J284" s="82">
        <f t="shared" si="23"/>
        <v>1897.9758000000004</v>
      </c>
      <c r="K284" s="105">
        <f t="shared" si="25"/>
        <v>2049.8138640000006</v>
      </c>
      <c r="L284" s="30">
        <f t="shared" si="28"/>
        <v>1184.7924133920003</v>
      </c>
      <c r="M284" s="11" t="s">
        <v>1169</v>
      </c>
    </row>
    <row r="285" spans="1:13" x14ac:dyDescent="0.25">
      <c r="B285" s="59" t="s">
        <v>1006</v>
      </c>
      <c r="C285" s="2" t="s">
        <v>1040</v>
      </c>
      <c r="D285" s="2" t="s">
        <v>870</v>
      </c>
      <c r="E285" s="21" t="s">
        <v>980</v>
      </c>
      <c r="F285" s="2" t="s">
        <v>1041</v>
      </c>
      <c r="G285" s="15">
        <v>1676</v>
      </c>
      <c r="H285" s="76">
        <f t="shared" si="27"/>
        <v>1759.8000000000002</v>
      </c>
      <c r="I285" s="82">
        <f t="shared" si="18"/>
        <v>1847.7900000000002</v>
      </c>
      <c r="J285" s="82">
        <f t="shared" si="23"/>
        <v>1995.6132000000002</v>
      </c>
      <c r="K285" s="105">
        <f t="shared" si="25"/>
        <v>2155.2622560000004</v>
      </c>
      <c r="L285" s="30">
        <f t="shared" si="28"/>
        <v>1245.7415839680002</v>
      </c>
      <c r="M285" s="11" t="s">
        <v>1169</v>
      </c>
    </row>
    <row r="286" spans="1:13" x14ac:dyDescent="0.25">
      <c r="B286" s="59" t="s">
        <v>1007</v>
      </c>
      <c r="C286" s="2" t="s">
        <v>1040</v>
      </c>
      <c r="D286" s="2" t="s">
        <v>871</v>
      </c>
      <c r="E286" s="21" t="s">
        <v>981</v>
      </c>
      <c r="F286" s="2" t="s">
        <v>1041</v>
      </c>
      <c r="G286" s="15">
        <v>1729</v>
      </c>
      <c r="H286" s="76">
        <f t="shared" si="27"/>
        <v>1815.45</v>
      </c>
      <c r="I286" s="82">
        <f t="shared" si="18"/>
        <v>1906.2225000000001</v>
      </c>
      <c r="J286" s="82">
        <f t="shared" si="23"/>
        <v>2058.7203000000004</v>
      </c>
      <c r="K286" s="105">
        <f t="shared" si="25"/>
        <v>2223.4179240000008</v>
      </c>
      <c r="L286" s="30">
        <f t="shared" si="28"/>
        <v>1285.1355600720003</v>
      </c>
      <c r="M286" s="11" t="s">
        <v>1169</v>
      </c>
    </row>
    <row r="287" spans="1:13" x14ac:dyDescent="0.25">
      <c r="B287" s="59" t="s">
        <v>1008</v>
      </c>
      <c r="C287" s="2" t="s">
        <v>1040</v>
      </c>
      <c r="D287" s="2" t="s">
        <v>872</v>
      </c>
      <c r="E287" s="21" t="s">
        <v>982</v>
      </c>
      <c r="F287" s="2" t="s">
        <v>1041</v>
      </c>
      <c r="G287" s="15">
        <v>1747</v>
      </c>
      <c r="H287" s="76">
        <f t="shared" si="27"/>
        <v>1834.3500000000001</v>
      </c>
      <c r="I287" s="82">
        <f t="shared" si="18"/>
        <v>1926.0675000000003</v>
      </c>
      <c r="J287" s="82">
        <f t="shared" si="23"/>
        <v>2080.1529000000005</v>
      </c>
      <c r="K287" s="105">
        <f t="shared" si="25"/>
        <v>2246.5651320000006</v>
      </c>
      <c r="L287" s="30">
        <f t="shared" si="28"/>
        <v>1298.5146462960004</v>
      </c>
      <c r="M287" s="11" t="s">
        <v>1169</v>
      </c>
    </row>
    <row r="288" spans="1:13" x14ac:dyDescent="0.25">
      <c r="B288" s="59" t="s">
        <v>1009</v>
      </c>
      <c r="C288" s="2" t="s">
        <v>1040</v>
      </c>
      <c r="D288" s="2" t="s">
        <v>1035</v>
      </c>
      <c r="E288" s="21" t="s">
        <v>983</v>
      </c>
      <c r="F288" s="2" t="s">
        <v>1041</v>
      </c>
      <c r="G288" s="15">
        <v>1856</v>
      </c>
      <c r="H288" s="76">
        <f t="shared" si="27"/>
        <v>1948.8000000000002</v>
      </c>
      <c r="I288" s="82">
        <f t="shared" si="18"/>
        <v>2046.2400000000002</v>
      </c>
      <c r="J288" s="82">
        <f t="shared" si="23"/>
        <v>2209.9392000000003</v>
      </c>
      <c r="K288" s="105">
        <f t="shared" si="25"/>
        <v>2386.7343360000004</v>
      </c>
      <c r="L288" s="30">
        <f t="shared" si="28"/>
        <v>1379.5324462080002</v>
      </c>
      <c r="M288" s="11" t="s">
        <v>1169</v>
      </c>
    </row>
    <row r="289" spans="1:13" x14ac:dyDescent="0.25">
      <c r="B289" s="59" t="s">
        <v>1010</v>
      </c>
      <c r="C289" s="2" t="s">
        <v>1040</v>
      </c>
      <c r="D289" s="2" t="s">
        <v>1036</v>
      </c>
      <c r="E289" s="21" t="s">
        <v>984</v>
      </c>
      <c r="F289" s="2" t="s">
        <v>1041</v>
      </c>
      <c r="G289" s="15">
        <v>1912</v>
      </c>
      <c r="H289" s="76">
        <f t="shared" si="27"/>
        <v>2007.6000000000001</v>
      </c>
      <c r="I289" s="82">
        <f t="shared" si="18"/>
        <v>2107.98</v>
      </c>
      <c r="J289" s="82">
        <f t="shared" si="23"/>
        <v>2276.6184000000003</v>
      </c>
      <c r="K289" s="105">
        <f t="shared" si="25"/>
        <v>2458.7478720000004</v>
      </c>
      <c r="L289" s="30">
        <f t="shared" si="28"/>
        <v>1421.156270016</v>
      </c>
      <c r="M289" s="11" t="s">
        <v>1169</v>
      </c>
    </row>
    <row r="290" spans="1:13" x14ac:dyDescent="0.25">
      <c r="B290" s="59" t="s">
        <v>1011</v>
      </c>
      <c r="C290" s="2" t="s">
        <v>1040</v>
      </c>
      <c r="D290" s="2" t="s">
        <v>1037</v>
      </c>
      <c r="E290" s="21" t="s">
        <v>985</v>
      </c>
      <c r="F290" s="2" t="s">
        <v>1041</v>
      </c>
      <c r="G290" s="15">
        <v>1972</v>
      </c>
      <c r="H290" s="76">
        <f t="shared" si="27"/>
        <v>2070.6</v>
      </c>
      <c r="I290" s="82">
        <f t="shared" si="18"/>
        <v>2174.13</v>
      </c>
      <c r="J290" s="82">
        <f t="shared" si="23"/>
        <v>2348.0604000000003</v>
      </c>
      <c r="K290" s="105">
        <f t="shared" si="25"/>
        <v>2535.9052320000005</v>
      </c>
      <c r="L290" s="30">
        <f t="shared" si="28"/>
        <v>1465.7532240960002</v>
      </c>
      <c r="M290" s="11" t="s">
        <v>1169</v>
      </c>
    </row>
    <row r="291" spans="1:13" x14ac:dyDescent="0.25">
      <c r="B291" s="59" t="s">
        <v>1012</v>
      </c>
      <c r="C291" s="2" t="s">
        <v>1040</v>
      </c>
      <c r="D291" s="2" t="s">
        <v>1038</v>
      </c>
      <c r="E291" s="21" t="s">
        <v>986</v>
      </c>
      <c r="F291" s="2" t="s">
        <v>1041</v>
      </c>
      <c r="G291" s="15">
        <v>2032</v>
      </c>
      <c r="H291" s="76">
        <f t="shared" si="27"/>
        <v>2133.6</v>
      </c>
      <c r="I291" s="82">
        <f t="shared" si="18"/>
        <v>2240.2800000000002</v>
      </c>
      <c r="J291" s="82">
        <f t="shared" si="23"/>
        <v>2419.5024000000003</v>
      </c>
      <c r="K291" s="105">
        <f t="shared" si="25"/>
        <v>2613.0625920000007</v>
      </c>
      <c r="L291" s="30">
        <f t="shared" si="28"/>
        <v>1510.3501781760003</v>
      </c>
      <c r="M291" s="11" t="s">
        <v>1169</v>
      </c>
    </row>
    <row r="292" spans="1:13" x14ac:dyDescent="0.25">
      <c r="B292" s="59" t="s">
        <v>1013</v>
      </c>
      <c r="C292" s="2" t="s">
        <v>1040</v>
      </c>
      <c r="D292" s="2" t="s">
        <v>962</v>
      </c>
      <c r="E292" s="21" t="s">
        <v>987</v>
      </c>
      <c r="F292" s="2" t="s">
        <v>1041</v>
      </c>
      <c r="G292" s="15">
        <v>2095</v>
      </c>
      <c r="H292" s="76">
        <f t="shared" si="27"/>
        <v>2199.75</v>
      </c>
      <c r="I292" s="82">
        <f t="shared" si="18"/>
        <v>2309.7375000000002</v>
      </c>
      <c r="J292" s="82">
        <f t="shared" si="23"/>
        <v>2494.5165000000002</v>
      </c>
      <c r="K292" s="105">
        <f t="shared" si="25"/>
        <v>2694.0778200000004</v>
      </c>
      <c r="L292" s="30">
        <f t="shared" si="28"/>
        <v>1557.1769799600002</v>
      </c>
      <c r="M292" s="11" t="s">
        <v>1169</v>
      </c>
    </row>
    <row r="293" spans="1:13" x14ac:dyDescent="0.25">
      <c r="B293" s="59" t="s">
        <v>1014</v>
      </c>
      <c r="C293" s="2" t="s">
        <v>1040</v>
      </c>
      <c r="D293" s="2" t="s">
        <v>868</v>
      </c>
      <c r="E293" s="21" t="s">
        <v>978</v>
      </c>
      <c r="F293" s="2" t="s">
        <v>1041</v>
      </c>
      <c r="G293" s="15">
        <v>1547</v>
      </c>
      <c r="H293" s="76">
        <f t="shared" si="27"/>
        <v>1624.3500000000001</v>
      </c>
      <c r="I293" s="82">
        <f t="shared" si="18"/>
        <v>1705.5675000000001</v>
      </c>
      <c r="J293" s="82">
        <f t="shared" si="23"/>
        <v>1842.0129000000002</v>
      </c>
      <c r="K293" s="105">
        <f t="shared" si="25"/>
        <v>1989.3739320000004</v>
      </c>
      <c r="L293" s="30">
        <f t="shared" si="28"/>
        <v>1149.8581326960002</v>
      </c>
      <c r="M293" s="11" t="s">
        <v>1169</v>
      </c>
    </row>
    <row r="294" spans="1:13" x14ac:dyDescent="0.25">
      <c r="B294" s="59" t="s">
        <v>1015</v>
      </c>
      <c r="C294" s="2" t="s">
        <v>1040</v>
      </c>
      <c r="D294" s="2" t="s">
        <v>877</v>
      </c>
      <c r="E294" s="21" t="s">
        <v>979</v>
      </c>
      <c r="F294" s="2" t="s">
        <v>1041</v>
      </c>
      <c r="G294" s="15">
        <v>1594</v>
      </c>
      <c r="H294" s="76">
        <f t="shared" si="27"/>
        <v>1673.7</v>
      </c>
      <c r="I294" s="82">
        <f t="shared" si="18"/>
        <v>1757.3850000000002</v>
      </c>
      <c r="J294" s="82">
        <f t="shared" si="23"/>
        <v>1897.9758000000004</v>
      </c>
      <c r="K294" s="105">
        <f t="shared" si="25"/>
        <v>2049.8138640000006</v>
      </c>
      <c r="L294" s="30">
        <f t="shared" si="28"/>
        <v>1184.7924133920003</v>
      </c>
      <c r="M294" s="11" t="s">
        <v>1169</v>
      </c>
    </row>
    <row r="295" spans="1:13" x14ac:dyDescent="0.25">
      <c r="B295" s="59" t="s">
        <v>1016</v>
      </c>
      <c r="C295" s="2" t="s">
        <v>1040</v>
      </c>
      <c r="D295" s="2" t="s">
        <v>870</v>
      </c>
      <c r="E295" s="21" t="s">
        <v>980</v>
      </c>
      <c r="F295" s="2" t="s">
        <v>1041</v>
      </c>
      <c r="G295" s="15">
        <v>1676</v>
      </c>
      <c r="H295" s="76">
        <f t="shared" si="27"/>
        <v>1759.8000000000002</v>
      </c>
      <c r="I295" s="82">
        <f t="shared" si="18"/>
        <v>1847.7900000000002</v>
      </c>
      <c r="J295" s="82">
        <f t="shared" si="23"/>
        <v>1995.6132000000002</v>
      </c>
      <c r="K295" s="105">
        <f t="shared" si="25"/>
        <v>2155.2622560000004</v>
      </c>
      <c r="L295" s="30">
        <f t="shared" si="28"/>
        <v>1245.7415839680002</v>
      </c>
      <c r="M295" s="11" t="s">
        <v>1169</v>
      </c>
    </row>
    <row r="296" spans="1:13" x14ac:dyDescent="0.25">
      <c r="A296" s="63" t="s">
        <v>1190</v>
      </c>
      <c r="B296" s="59" t="s">
        <v>1017</v>
      </c>
      <c r="C296" s="2" t="s">
        <v>1040</v>
      </c>
      <c r="D296" s="2" t="s">
        <v>871</v>
      </c>
      <c r="E296" s="21" t="s">
        <v>981</v>
      </c>
      <c r="F296" s="2" t="s">
        <v>1041</v>
      </c>
      <c r="G296" s="15">
        <v>1729</v>
      </c>
      <c r="H296" s="76">
        <f t="shared" si="27"/>
        <v>1815.45</v>
      </c>
      <c r="I296" s="82">
        <f t="shared" si="18"/>
        <v>1906.2225000000001</v>
      </c>
      <c r="J296" s="82">
        <f t="shared" si="23"/>
        <v>2058.7203000000004</v>
      </c>
      <c r="K296" s="105">
        <f t="shared" si="25"/>
        <v>2223.4179240000008</v>
      </c>
      <c r="L296" s="30">
        <f t="shared" si="28"/>
        <v>1285.1355600720003</v>
      </c>
      <c r="M296" s="11" t="s">
        <v>1169</v>
      </c>
    </row>
    <row r="297" spans="1:13" x14ac:dyDescent="0.25">
      <c r="B297" s="59" t="s">
        <v>1018</v>
      </c>
      <c r="C297" s="2" t="s">
        <v>1040</v>
      </c>
      <c r="D297" s="2" t="s">
        <v>872</v>
      </c>
      <c r="E297" s="21" t="s">
        <v>982</v>
      </c>
      <c r="F297" s="2" t="s">
        <v>1041</v>
      </c>
      <c r="G297" s="15">
        <v>1747</v>
      </c>
      <c r="H297" s="76">
        <f t="shared" si="27"/>
        <v>1834.3500000000001</v>
      </c>
      <c r="I297" s="82">
        <f t="shared" ref="I297:I308" si="29">H297*1.05</f>
        <v>1926.0675000000003</v>
      </c>
      <c r="J297" s="82">
        <f t="shared" si="23"/>
        <v>2080.1529000000005</v>
      </c>
      <c r="K297" s="105">
        <f t="shared" si="25"/>
        <v>2246.5651320000006</v>
      </c>
      <c r="L297" s="30">
        <f t="shared" si="28"/>
        <v>1298.5146462960004</v>
      </c>
      <c r="M297" s="11" t="s">
        <v>1169</v>
      </c>
    </row>
    <row r="298" spans="1:13" x14ac:dyDescent="0.25">
      <c r="B298" s="59" t="s">
        <v>1019</v>
      </c>
      <c r="C298" s="2" t="s">
        <v>1040</v>
      </c>
      <c r="D298" s="2" t="s">
        <v>1035</v>
      </c>
      <c r="E298" s="21" t="s">
        <v>983</v>
      </c>
      <c r="F298" s="2" t="s">
        <v>1041</v>
      </c>
      <c r="G298" s="15">
        <v>1856</v>
      </c>
      <c r="H298" s="76">
        <f t="shared" si="27"/>
        <v>1948.8000000000002</v>
      </c>
      <c r="I298" s="82">
        <f t="shared" si="29"/>
        <v>2046.2400000000002</v>
      </c>
      <c r="J298" s="82">
        <f t="shared" si="23"/>
        <v>2209.9392000000003</v>
      </c>
      <c r="K298" s="105">
        <f t="shared" si="25"/>
        <v>2386.7343360000004</v>
      </c>
      <c r="L298" s="30">
        <f t="shared" si="28"/>
        <v>1379.5324462080002</v>
      </c>
      <c r="M298" s="11" t="s">
        <v>1169</v>
      </c>
    </row>
    <row r="299" spans="1:13" x14ac:dyDescent="0.25">
      <c r="B299" s="59" t="s">
        <v>1020</v>
      </c>
      <c r="C299" s="2" t="s">
        <v>1040</v>
      </c>
      <c r="D299" s="2" t="s">
        <v>1036</v>
      </c>
      <c r="E299" s="21" t="s">
        <v>984</v>
      </c>
      <c r="F299" s="2" t="s">
        <v>1041</v>
      </c>
      <c r="G299" s="15">
        <v>1912</v>
      </c>
      <c r="H299" s="76">
        <f t="shared" si="27"/>
        <v>2007.6000000000001</v>
      </c>
      <c r="I299" s="82">
        <f t="shared" si="29"/>
        <v>2107.98</v>
      </c>
      <c r="J299" s="82">
        <f t="shared" si="23"/>
        <v>2276.6184000000003</v>
      </c>
      <c r="K299" s="105">
        <f t="shared" si="25"/>
        <v>2458.7478720000004</v>
      </c>
      <c r="L299" s="30">
        <f t="shared" si="28"/>
        <v>1421.156270016</v>
      </c>
      <c r="M299" s="11" t="s">
        <v>1169</v>
      </c>
    </row>
    <row r="300" spans="1:13" x14ac:dyDescent="0.25">
      <c r="B300" s="59" t="s">
        <v>1021</v>
      </c>
      <c r="C300" s="2" t="s">
        <v>1040</v>
      </c>
      <c r="D300" s="2" t="s">
        <v>1037</v>
      </c>
      <c r="E300" s="21" t="s">
        <v>985</v>
      </c>
      <c r="F300" s="2" t="s">
        <v>1041</v>
      </c>
      <c r="G300" s="15">
        <v>1972</v>
      </c>
      <c r="H300" s="76">
        <f t="shared" si="27"/>
        <v>2070.6</v>
      </c>
      <c r="I300" s="82">
        <f t="shared" si="29"/>
        <v>2174.13</v>
      </c>
      <c r="J300" s="82">
        <f t="shared" si="23"/>
        <v>2348.0604000000003</v>
      </c>
      <c r="K300" s="105">
        <f t="shared" si="25"/>
        <v>2535.9052320000005</v>
      </c>
      <c r="L300" s="30">
        <f t="shared" si="28"/>
        <v>1465.7532240960002</v>
      </c>
      <c r="M300" s="11" t="s">
        <v>1169</v>
      </c>
    </row>
    <row r="301" spans="1:13" x14ac:dyDescent="0.25">
      <c r="B301" s="59" t="s">
        <v>1022</v>
      </c>
      <c r="C301" s="2" t="s">
        <v>1040</v>
      </c>
      <c r="D301" s="2" t="s">
        <v>1038</v>
      </c>
      <c r="E301" s="21" t="s">
        <v>986</v>
      </c>
      <c r="F301" s="2" t="s">
        <v>1041</v>
      </c>
      <c r="G301" s="15">
        <v>2032</v>
      </c>
      <c r="H301" s="76">
        <f t="shared" si="27"/>
        <v>2133.6</v>
      </c>
      <c r="I301" s="82">
        <f t="shared" si="29"/>
        <v>2240.2800000000002</v>
      </c>
      <c r="J301" s="82">
        <f t="shared" si="23"/>
        <v>2419.5024000000003</v>
      </c>
      <c r="K301" s="105">
        <f t="shared" si="25"/>
        <v>2613.0625920000007</v>
      </c>
      <c r="L301" s="30">
        <f t="shared" si="28"/>
        <v>1510.3501781760003</v>
      </c>
      <c r="M301" s="11" t="s">
        <v>1169</v>
      </c>
    </row>
    <row r="302" spans="1:13" x14ac:dyDescent="0.25">
      <c r="B302" s="59" t="s">
        <v>1023</v>
      </c>
      <c r="C302" s="2" t="s">
        <v>1040</v>
      </c>
      <c r="D302" s="2" t="s">
        <v>962</v>
      </c>
      <c r="E302" s="21" t="s">
        <v>987</v>
      </c>
      <c r="F302" s="2" t="s">
        <v>1041</v>
      </c>
      <c r="G302" s="15">
        <v>2095</v>
      </c>
      <c r="H302" s="76">
        <f t="shared" si="27"/>
        <v>2199.75</v>
      </c>
      <c r="I302" s="82">
        <f t="shared" si="29"/>
        <v>2309.7375000000002</v>
      </c>
      <c r="J302" s="82">
        <f t="shared" si="23"/>
        <v>2494.5165000000002</v>
      </c>
      <c r="K302" s="105">
        <f t="shared" si="25"/>
        <v>2694.0778200000004</v>
      </c>
      <c r="L302" s="30">
        <f t="shared" si="28"/>
        <v>1557.1769799600002</v>
      </c>
      <c r="M302" s="11" t="s">
        <v>1169</v>
      </c>
    </row>
    <row r="303" spans="1:13" s="46" customFormat="1" x14ac:dyDescent="0.25">
      <c r="A303" s="64"/>
      <c r="B303" s="43" t="s">
        <v>1182</v>
      </c>
      <c r="C303" s="47"/>
      <c r="D303" s="47"/>
      <c r="E303" s="54"/>
      <c r="F303" s="47"/>
      <c r="G303" s="55"/>
      <c r="H303" s="86"/>
      <c r="I303" s="83"/>
      <c r="J303" s="83"/>
      <c r="K303" s="107"/>
      <c r="L303" s="50"/>
    </row>
    <row r="304" spans="1:13" x14ac:dyDescent="0.25">
      <c r="A304" s="62"/>
      <c r="B304" s="59" t="s">
        <v>1024</v>
      </c>
      <c r="C304" s="12" t="s">
        <v>1042</v>
      </c>
      <c r="D304" s="12" t="s">
        <v>867</v>
      </c>
      <c r="E304" s="21" t="s">
        <v>988</v>
      </c>
      <c r="F304" s="12" t="s">
        <v>1045</v>
      </c>
      <c r="G304" s="17">
        <v>2281</v>
      </c>
      <c r="H304" s="76">
        <f t="shared" si="27"/>
        <v>2395.0500000000002</v>
      </c>
      <c r="I304" s="82">
        <f t="shared" si="29"/>
        <v>2514.8025000000002</v>
      </c>
      <c r="J304" s="82">
        <f t="shared" si="23"/>
        <v>2715.9867000000004</v>
      </c>
      <c r="K304" s="105">
        <f t="shared" ref="K260:K308" si="30">J304*1.11</f>
        <v>3014.7452370000005</v>
      </c>
      <c r="L304" s="30">
        <f t="shared" si="28"/>
        <v>1742.5227469860001</v>
      </c>
      <c r="M304" s="11" t="s">
        <v>1170</v>
      </c>
    </row>
    <row r="305" spans="1:13" x14ac:dyDescent="0.25">
      <c r="B305" s="59" t="s">
        <v>1025</v>
      </c>
      <c r="C305" s="12" t="s">
        <v>1042</v>
      </c>
      <c r="D305" s="12" t="s">
        <v>1035</v>
      </c>
      <c r="E305" s="21" t="s">
        <v>989</v>
      </c>
      <c r="F305" s="12" t="s">
        <v>1046</v>
      </c>
      <c r="G305" s="17">
        <f>1540+826</f>
        <v>2366</v>
      </c>
      <c r="H305" s="76">
        <f t="shared" si="27"/>
        <v>2484.3000000000002</v>
      </c>
      <c r="I305" s="82">
        <f t="shared" si="29"/>
        <v>2608.5150000000003</v>
      </c>
      <c r="J305" s="82">
        <f t="shared" si="23"/>
        <v>2817.1962000000003</v>
      </c>
      <c r="K305" s="105">
        <f t="shared" si="30"/>
        <v>3127.0877820000005</v>
      </c>
      <c r="L305" s="30">
        <f t="shared" si="28"/>
        <v>1807.4567379960001</v>
      </c>
      <c r="M305" s="11" t="s">
        <v>1170</v>
      </c>
    </row>
    <row r="306" spans="1:13" x14ac:dyDescent="0.25">
      <c r="A306" s="65" t="s">
        <v>1189</v>
      </c>
      <c r="B306" s="59" t="s">
        <v>1026</v>
      </c>
      <c r="C306" s="12" t="s">
        <v>1044</v>
      </c>
      <c r="D306" s="12" t="s">
        <v>1035</v>
      </c>
      <c r="E306" s="21" t="s">
        <v>989</v>
      </c>
      <c r="F306" s="12" t="s">
        <v>1047</v>
      </c>
      <c r="G306" s="17">
        <f>1540+2021</f>
        <v>3561</v>
      </c>
      <c r="H306" s="76">
        <f t="shared" si="27"/>
        <v>3739.05</v>
      </c>
      <c r="I306" s="82">
        <f t="shared" si="29"/>
        <v>3926.0025000000005</v>
      </c>
      <c r="J306" s="82">
        <f t="shared" si="23"/>
        <v>4240.0827000000008</v>
      </c>
      <c r="K306" s="105">
        <f t="shared" si="30"/>
        <v>4706.4917970000015</v>
      </c>
      <c r="L306" s="30">
        <f t="shared" si="28"/>
        <v>2720.3522586660006</v>
      </c>
      <c r="M306" s="11" t="s">
        <v>1170</v>
      </c>
    </row>
    <row r="307" spans="1:13" x14ac:dyDescent="0.25">
      <c r="B307" s="59" t="s">
        <v>1027</v>
      </c>
      <c r="C307" s="12" t="s">
        <v>1042</v>
      </c>
      <c r="D307" s="12" t="s">
        <v>1043</v>
      </c>
      <c r="E307" s="21" t="s">
        <v>990</v>
      </c>
      <c r="F307" s="12" t="s">
        <v>1046</v>
      </c>
      <c r="G307" s="17">
        <f>1719+826</f>
        <v>2545</v>
      </c>
      <c r="H307" s="76">
        <f t="shared" si="27"/>
        <v>2672.25</v>
      </c>
      <c r="I307" s="82">
        <f t="shared" si="29"/>
        <v>2805.8625000000002</v>
      </c>
      <c r="J307" s="82">
        <f t="shared" si="23"/>
        <v>3030.3315000000002</v>
      </c>
      <c r="K307" s="105">
        <f t="shared" si="30"/>
        <v>3363.6679650000005</v>
      </c>
      <c r="L307" s="30">
        <f t="shared" si="28"/>
        <v>1944.2000837700002</v>
      </c>
      <c r="M307" s="11" t="s">
        <v>1170</v>
      </c>
    </row>
    <row r="308" spans="1:13" x14ac:dyDescent="0.25">
      <c r="B308" s="59" t="s">
        <v>1028</v>
      </c>
      <c r="C308" s="12" t="s">
        <v>1044</v>
      </c>
      <c r="D308" s="12" t="s">
        <v>1043</v>
      </c>
      <c r="E308" s="21" t="s">
        <v>990</v>
      </c>
      <c r="F308" s="12" t="s">
        <v>1047</v>
      </c>
      <c r="G308" s="17">
        <f>1719+2021</f>
        <v>3740</v>
      </c>
      <c r="H308" s="76">
        <f t="shared" si="27"/>
        <v>3927</v>
      </c>
      <c r="I308" s="82">
        <f t="shared" si="29"/>
        <v>4123.3500000000004</v>
      </c>
      <c r="J308" s="82">
        <f t="shared" si="23"/>
        <v>4453.2180000000008</v>
      </c>
      <c r="K308" s="105">
        <f t="shared" si="30"/>
        <v>4943.0719800000015</v>
      </c>
      <c r="L308" s="30">
        <f t="shared" si="28"/>
        <v>2857.0956044400009</v>
      </c>
      <c r="M308" s="11" t="s">
        <v>1170</v>
      </c>
    </row>
    <row r="309" spans="1:13" x14ac:dyDescent="0.25">
      <c r="A309" s="108"/>
      <c r="B309" s="108"/>
    </row>
    <row r="310" spans="1:13" x14ac:dyDescent="0.25">
      <c r="A310" s="108"/>
      <c r="B310" s="108"/>
    </row>
    <row r="311" spans="1:13" x14ac:dyDescent="0.25">
      <c r="A311" s="108"/>
      <c r="B311" s="108"/>
    </row>
    <row r="312" spans="1:13" x14ac:dyDescent="0.25">
      <c r="A312" s="108"/>
      <c r="B312" s="108"/>
    </row>
    <row r="313" spans="1:13" x14ac:dyDescent="0.25">
      <c r="A313" s="108"/>
      <c r="B313" s="108"/>
    </row>
    <row r="314" spans="1:13" x14ac:dyDescent="0.25">
      <c r="A314" s="108"/>
      <c r="B314" s="108"/>
    </row>
    <row r="315" spans="1:13" x14ac:dyDescent="0.25">
      <c r="A315" s="108"/>
      <c r="B315" s="108"/>
    </row>
    <row r="316" spans="1:13" x14ac:dyDescent="0.25">
      <c r="A316" s="108"/>
      <c r="B316" s="108"/>
    </row>
    <row r="317" spans="1:13" x14ac:dyDescent="0.25">
      <c r="A317" s="108"/>
      <c r="B317" s="108"/>
    </row>
    <row r="318" spans="1:13" x14ac:dyDescent="0.25">
      <c r="A318" s="108"/>
      <c r="B318" s="108"/>
    </row>
    <row r="319" spans="1:13" x14ac:dyDescent="0.25">
      <c r="A319" s="108"/>
      <c r="B319" s="108"/>
    </row>
    <row r="320" spans="1:13" x14ac:dyDescent="0.25">
      <c r="A320" s="108"/>
      <c r="B320" s="108"/>
    </row>
    <row r="321" spans="1:2" x14ac:dyDescent="0.25">
      <c r="A321" s="108"/>
      <c r="B321" s="108"/>
    </row>
    <row r="322" spans="1:2" x14ac:dyDescent="0.25">
      <c r="A322" s="108"/>
      <c r="B322" s="108"/>
    </row>
    <row r="323" spans="1:2" x14ac:dyDescent="0.25">
      <c r="A323" s="108"/>
      <c r="B323" s="108"/>
    </row>
    <row r="324" spans="1:2" x14ac:dyDescent="0.25">
      <c r="A324" s="108"/>
      <c r="B324" s="108"/>
    </row>
    <row r="325" spans="1:2" x14ac:dyDescent="0.25">
      <c r="A325" s="108"/>
      <c r="B325" s="108"/>
    </row>
    <row r="326" spans="1:2" x14ac:dyDescent="0.25">
      <c r="A326" s="108"/>
      <c r="B326" s="108"/>
    </row>
    <row r="327" spans="1:2" x14ac:dyDescent="0.25">
      <c r="A327" s="108"/>
      <c r="B327" s="108"/>
    </row>
    <row r="328" spans="1:2" x14ac:dyDescent="0.25">
      <c r="A328" s="108"/>
      <c r="B328" s="108"/>
    </row>
    <row r="329" spans="1:2" x14ac:dyDescent="0.25">
      <c r="A329" s="108"/>
      <c r="B329" s="108"/>
    </row>
    <row r="330" spans="1:2" x14ac:dyDescent="0.25">
      <c r="A330" s="108"/>
      <c r="B330" s="108"/>
    </row>
    <row r="331" spans="1:2" x14ac:dyDescent="0.25">
      <c r="A331" s="108"/>
      <c r="B331" s="108"/>
    </row>
    <row r="332" spans="1:2" x14ac:dyDescent="0.25">
      <c r="A332" s="108"/>
      <c r="B332" s="108"/>
    </row>
    <row r="333" spans="1:2" x14ac:dyDescent="0.25">
      <c r="A333" s="108"/>
      <c r="B333" s="108"/>
    </row>
    <row r="334" spans="1:2" x14ac:dyDescent="0.25">
      <c r="A334" s="108"/>
      <c r="B334" s="108"/>
    </row>
    <row r="335" spans="1:2" x14ac:dyDescent="0.25">
      <c r="A335" s="108"/>
      <c r="B335" s="108"/>
    </row>
    <row r="336" spans="1:2" x14ac:dyDescent="0.25">
      <c r="A336" s="108"/>
      <c r="B336" s="108"/>
    </row>
    <row r="337" spans="1:2" x14ac:dyDescent="0.25">
      <c r="A337" s="108"/>
      <c r="B337" s="108"/>
    </row>
    <row r="338" spans="1:2" x14ac:dyDescent="0.25">
      <c r="A338" s="108"/>
      <c r="B338" s="108"/>
    </row>
    <row r="339" spans="1:2" x14ac:dyDescent="0.25">
      <c r="A339" s="108"/>
      <c r="B339" s="108"/>
    </row>
    <row r="340" spans="1:2" x14ac:dyDescent="0.25">
      <c r="A340" s="108"/>
      <c r="B340" s="108"/>
    </row>
    <row r="341" spans="1:2" x14ac:dyDescent="0.25">
      <c r="A341" s="108"/>
      <c r="B341" s="108"/>
    </row>
    <row r="342" spans="1:2" x14ac:dyDescent="0.25">
      <c r="A342" s="108"/>
      <c r="B342" s="108"/>
    </row>
    <row r="343" spans="1:2" x14ac:dyDescent="0.25">
      <c r="A343" s="108"/>
      <c r="B343" s="108"/>
    </row>
    <row r="344" spans="1:2" x14ac:dyDescent="0.25">
      <c r="A344" s="108"/>
      <c r="B344" s="108"/>
    </row>
    <row r="345" spans="1:2" x14ac:dyDescent="0.25">
      <c r="A345" s="108"/>
      <c r="B345" s="108"/>
    </row>
    <row r="346" spans="1:2" x14ac:dyDescent="0.25">
      <c r="A346" s="108"/>
      <c r="B346" s="108"/>
    </row>
    <row r="347" spans="1:2" x14ac:dyDescent="0.25">
      <c r="A347" s="108"/>
      <c r="B347" s="108"/>
    </row>
    <row r="348" spans="1:2" x14ac:dyDescent="0.25">
      <c r="A348" s="108"/>
      <c r="B348" s="108"/>
    </row>
    <row r="349" spans="1:2" x14ac:dyDescent="0.25">
      <c r="A349" s="108"/>
      <c r="B349" s="108"/>
    </row>
    <row r="350" spans="1:2" x14ac:dyDescent="0.25">
      <c r="A350" s="108"/>
      <c r="B350" s="108"/>
    </row>
    <row r="351" spans="1:2" x14ac:dyDescent="0.25">
      <c r="A351" s="108"/>
      <c r="B351" s="108"/>
    </row>
    <row r="352" spans="1:2" x14ac:dyDescent="0.25">
      <c r="A352" s="108"/>
      <c r="B352" s="108"/>
    </row>
    <row r="353" spans="1:2" x14ac:dyDescent="0.25">
      <c r="A353" s="108"/>
      <c r="B353" s="108"/>
    </row>
    <row r="354" spans="1:2" x14ac:dyDescent="0.25">
      <c r="A354" s="108"/>
      <c r="B354" s="108"/>
    </row>
    <row r="355" spans="1:2" x14ac:dyDescent="0.25">
      <c r="A355" s="108"/>
      <c r="B355" s="108"/>
    </row>
    <row r="356" spans="1:2" x14ac:dyDescent="0.25">
      <c r="A356" s="108"/>
      <c r="B356" s="108"/>
    </row>
    <row r="357" spans="1:2" x14ac:dyDescent="0.25">
      <c r="A357" s="108"/>
      <c r="B357" s="108"/>
    </row>
    <row r="358" spans="1:2" x14ac:dyDescent="0.25">
      <c r="A358" s="108"/>
      <c r="B358" s="108"/>
    </row>
    <row r="359" spans="1:2" x14ac:dyDescent="0.25">
      <c r="A359" s="108"/>
      <c r="B359" s="108"/>
    </row>
    <row r="360" spans="1:2" x14ac:dyDescent="0.25">
      <c r="A360" s="108"/>
      <c r="B360" s="108"/>
    </row>
    <row r="361" spans="1:2" x14ac:dyDescent="0.25">
      <c r="A361" s="108"/>
      <c r="B361" s="108"/>
    </row>
    <row r="362" spans="1:2" x14ac:dyDescent="0.25">
      <c r="A362" s="108"/>
      <c r="B362" s="108"/>
    </row>
    <row r="363" spans="1:2" x14ac:dyDescent="0.25">
      <c r="A363" s="108"/>
      <c r="B363" s="108"/>
    </row>
    <row r="364" spans="1:2" x14ac:dyDescent="0.25">
      <c r="A364" s="108"/>
      <c r="B364" s="108"/>
    </row>
    <row r="365" spans="1:2" x14ac:dyDescent="0.25">
      <c r="A365" s="108"/>
      <c r="B365" s="108"/>
    </row>
    <row r="366" spans="1:2" x14ac:dyDescent="0.25">
      <c r="A366" s="108"/>
      <c r="B366" s="108"/>
    </row>
    <row r="367" spans="1:2" x14ac:dyDescent="0.25">
      <c r="A367" s="108"/>
      <c r="B367" s="108"/>
    </row>
    <row r="368" spans="1:2" x14ac:dyDescent="0.25">
      <c r="A368" s="108"/>
      <c r="B368" s="108"/>
    </row>
    <row r="369" spans="1:2" x14ac:dyDescent="0.25">
      <c r="A369" s="108"/>
      <c r="B369" s="108"/>
    </row>
    <row r="370" spans="1:2" x14ac:dyDescent="0.25">
      <c r="A370" s="108"/>
      <c r="B370" s="108"/>
    </row>
    <row r="371" spans="1:2" x14ac:dyDescent="0.25">
      <c r="A371" s="108"/>
      <c r="B371" s="108"/>
    </row>
    <row r="372" spans="1:2" x14ac:dyDescent="0.25">
      <c r="A372" s="108"/>
      <c r="B372" s="108"/>
    </row>
    <row r="373" spans="1:2" x14ac:dyDescent="0.25">
      <c r="A373" s="108"/>
      <c r="B373" s="108"/>
    </row>
    <row r="374" spans="1:2" x14ac:dyDescent="0.25">
      <c r="A374" s="108"/>
      <c r="B374" s="108"/>
    </row>
    <row r="375" spans="1:2" x14ac:dyDescent="0.25">
      <c r="A375" s="108"/>
      <c r="B375" s="108"/>
    </row>
    <row r="376" spans="1:2" x14ac:dyDescent="0.25">
      <c r="A376" s="108"/>
      <c r="B376" s="108"/>
    </row>
    <row r="377" spans="1:2" x14ac:dyDescent="0.25">
      <c r="A377" s="108"/>
      <c r="B377" s="108"/>
    </row>
    <row r="378" spans="1:2" x14ac:dyDescent="0.25">
      <c r="A378" s="108"/>
      <c r="B378" s="108"/>
    </row>
    <row r="379" spans="1:2" x14ac:dyDescent="0.25">
      <c r="A379" s="108"/>
      <c r="B379" s="108"/>
    </row>
    <row r="380" spans="1:2" x14ac:dyDescent="0.25">
      <c r="A380" s="108"/>
      <c r="B380" s="108"/>
    </row>
    <row r="381" spans="1:2" x14ac:dyDescent="0.25">
      <c r="A381" s="108"/>
      <c r="B381" s="108"/>
    </row>
    <row r="382" spans="1:2" x14ac:dyDescent="0.25">
      <c r="A382" s="108"/>
      <c r="B382" s="108"/>
    </row>
    <row r="383" spans="1:2" x14ac:dyDescent="0.25">
      <c r="A383" s="108"/>
      <c r="B383" s="108"/>
    </row>
    <row r="384" spans="1:2" x14ac:dyDescent="0.25">
      <c r="A384" s="108"/>
      <c r="B384" s="108"/>
    </row>
    <row r="385" spans="1:2" x14ac:dyDescent="0.25">
      <c r="A385" s="108"/>
      <c r="B385" s="108"/>
    </row>
    <row r="386" spans="1:2" x14ac:dyDescent="0.25">
      <c r="A386" s="108"/>
      <c r="B386" s="108"/>
    </row>
    <row r="387" spans="1:2" x14ac:dyDescent="0.25">
      <c r="A387" s="108"/>
      <c r="B387" s="108"/>
    </row>
    <row r="388" spans="1:2" x14ac:dyDescent="0.25">
      <c r="A388" s="108"/>
      <c r="B388" s="108"/>
    </row>
    <row r="389" spans="1:2" x14ac:dyDescent="0.25">
      <c r="A389" s="108"/>
      <c r="B389" s="108"/>
    </row>
    <row r="390" spans="1:2" x14ac:dyDescent="0.25">
      <c r="A390" s="108"/>
      <c r="B390" s="108"/>
    </row>
    <row r="391" spans="1:2" x14ac:dyDescent="0.25">
      <c r="A391" s="108"/>
      <c r="B391" s="108"/>
    </row>
    <row r="392" spans="1:2" x14ac:dyDescent="0.25">
      <c r="A392" s="108"/>
      <c r="B392" s="108"/>
    </row>
    <row r="393" spans="1:2" x14ac:dyDescent="0.25">
      <c r="A393" s="108"/>
      <c r="B393" s="108"/>
    </row>
    <row r="394" spans="1:2" x14ac:dyDescent="0.25">
      <c r="A394" s="108"/>
      <c r="B394" s="108"/>
    </row>
    <row r="395" spans="1:2" x14ac:dyDescent="0.25">
      <c r="A395" s="108"/>
      <c r="B395" s="108"/>
    </row>
    <row r="396" spans="1:2" x14ac:dyDescent="0.25">
      <c r="A396" s="108"/>
      <c r="B396" s="108"/>
    </row>
    <row r="397" spans="1:2" x14ac:dyDescent="0.25">
      <c r="A397" s="108"/>
      <c r="B397" s="108"/>
    </row>
    <row r="398" spans="1:2" x14ac:dyDescent="0.25">
      <c r="A398" s="108"/>
      <c r="B398" s="108"/>
    </row>
    <row r="399" spans="1:2" x14ac:dyDescent="0.25">
      <c r="A399" s="108"/>
      <c r="B399" s="108"/>
    </row>
    <row r="400" spans="1:2" x14ac:dyDescent="0.25">
      <c r="A400" s="108"/>
      <c r="B400" s="108"/>
    </row>
    <row r="401" spans="1:2" x14ac:dyDescent="0.25">
      <c r="A401" s="108"/>
      <c r="B401" s="108"/>
    </row>
    <row r="402" spans="1:2" x14ac:dyDescent="0.25">
      <c r="A402" s="108"/>
      <c r="B402" s="108"/>
    </row>
    <row r="403" spans="1:2" x14ac:dyDescent="0.25">
      <c r="A403" s="108"/>
      <c r="B403" s="108"/>
    </row>
    <row r="404" spans="1:2" x14ac:dyDescent="0.25">
      <c r="A404" s="108"/>
      <c r="B404" s="108"/>
    </row>
    <row r="405" spans="1:2" x14ac:dyDescent="0.25">
      <c r="A405" s="108"/>
      <c r="B405" s="108"/>
    </row>
    <row r="406" spans="1:2" x14ac:dyDescent="0.25">
      <c r="A406" s="108"/>
      <c r="B406" s="108"/>
    </row>
    <row r="407" spans="1:2" x14ac:dyDescent="0.25">
      <c r="A407" s="108"/>
      <c r="B407" s="108"/>
    </row>
    <row r="408" spans="1:2" x14ac:dyDescent="0.25">
      <c r="A408" s="108"/>
      <c r="B408" s="108"/>
    </row>
    <row r="409" spans="1:2" x14ac:dyDescent="0.25">
      <c r="A409" s="108"/>
      <c r="B409" s="108"/>
    </row>
    <row r="410" spans="1:2" x14ac:dyDescent="0.25">
      <c r="A410" s="108"/>
      <c r="B410" s="108"/>
    </row>
    <row r="411" spans="1:2" x14ac:dyDescent="0.25">
      <c r="A411" s="108"/>
      <c r="B411" s="108"/>
    </row>
    <row r="412" spans="1:2" x14ac:dyDescent="0.25">
      <c r="A412" s="108"/>
      <c r="B412" s="108"/>
    </row>
    <row r="413" spans="1:2" x14ac:dyDescent="0.25">
      <c r="A413" s="108"/>
      <c r="B413" s="108"/>
    </row>
    <row r="414" spans="1:2" x14ac:dyDescent="0.25">
      <c r="A414" s="108"/>
      <c r="B414" s="108"/>
    </row>
    <row r="415" spans="1:2" x14ac:dyDescent="0.25">
      <c r="A415" s="108"/>
      <c r="B415" s="108"/>
    </row>
    <row r="416" spans="1:2" x14ac:dyDescent="0.25">
      <c r="A416" s="108"/>
      <c r="B416" s="108"/>
    </row>
    <row r="417" spans="1:2" x14ac:dyDescent="0.25">
      <c r="A417" s="108"/>
      <c r="B417" s="108"/>
    </row>
    <row r="418" spans="1:2" x14ac:dyDescent="0.25">
      <c r="A418" s="108"/>
      <c r="B418" s="108"/>
    </row>
    <row r="419" spans="1:2" x14ac:dyDescent="0.25">
      <c r="A419" s="108"/>
      <c r="B419" s="108"/>
    </row>
    <row r="420" spans="1:2" x14ac:dyDescent="0.25">
      <c r="A420" s="108"/>
      <c r="B420" s="108"/>
    </row>
    <row r="421" spans="1:2" x14ac:dyDescent="0.25">
      <c r="A421" s="108"/>
      <c r="B421" s="108"/>
    </row>
    <row r="422" spans="1:2" x14ac:dyDescent="0.25">
      <c r="A422" s="108"/>
      <c r="B422" s="108"/>
    </row>
    <row r="423" spans="1:2" x14ac:dyDescent="0.25">
      <c r="A423" s="108"/>
      <c r="B423" s="108"/>
    </row>
    <row r="424" spans="1:2" x14ac:dyDescent="0.25">
      <c r="A424" s="108"/>
      <c r="B424" s="108"/>
    </row>
    <row r="425" spans="1:2" x14ac:dyDescent="0.25">
      <c r="A425" s="108"/>
      <c r="B425" s="108"/>
    </row>
    <row r="426" spans="1:2" x14ac:dyDescent="0.25">
      <c r="A426" s="108"/>
      <c r="B426" s="108"/>
    </row>
    <row r="427" spans="1:2" x14ac:dyDescent="0.25">
      <c r="A427" s="108"/>
      <c r="B427" s="108"/>
    </row>
    <row r="428" spans="1:2" x14ac:dyDescent="0.25">
      <c r="A428" s="108"/>
      <c r="B428" s="108"/>
    </row>
    <row r="429" spans="1:2" x14ac:dyDescent="0.25">
      <c r="A429" s="108"/>
      <c r="B429" s="108"/>
    </row>
    <row r="430" spans="1:2" x14ac:dyDescent="0.25">
      <c r="A430" s="108"/>
      <c r="B430" s="108"/>
    </row>
    <row r="431" spans="1:2" x14ac:dyDescent="0.25">
      <c r="A431" s="108"/>
      <c r="B431" s="108"/>
    </row>
    <row r="432" spans="1:2" x14ac:dyDescent="0.25">
      <c r="A432" s="108"/>
      <c r="B432" s="108"/>
    </row>
    <row r="433" spans="1:2" x14ac:dyDescent="0.25">
      <c r="A433" s="108"/>
      <c r="B433" s="108"/>
    </row>
    <row r="434" spans="1:2" x14ac:dyDescent="0.25">
      <c r="A434" s="108"/>
      <c r="B434" s="108"/>
    </row>
    <row r="435" spans="1:2" x14ac:dyDescent="0.25">
      <c r="A435" s="108"/>
      <c r="B435" s="108"/>
    </row>
    <row r="436" spans="1:2" x14ac:dyDescent="0.25">
      <c r="A436" s="108"/>
      <c r="B436" s="108"/>
    </row>
    <row r="437" spans="1:2" x14ac:dyDescent="0.25">
      <c r="A437" s="108"/>
      <c r="B437" s="108"/>
    </row>
    <row r="438" spans="1:2" x14ac:dyDescent="0.25">
      <c r="A438" s="108"/>
      <c r="B438" s="108"/>
    </row>
    <row r="439" spans="1:2" x14ac:dyDescent="0.25">
      <c r="A439" s="108"/>
      <c r="B439" s="108"/>
    </row>
    <row r="440" spans="1:2" x14ac:dyDescent="0.25">
      <c r="A440" s="108"/>
      <c r="B440" s="108"/>
    </row>
    <row r="441" spans="1:2" x14ac:dyDescent="0.25">
      <c r="A441" s="108"/>
      <c r="B441" s="108"/>
    </row>
    <row r="442" spans="1:2" x14ac:dyDescent="0.25">
      <c r="A442" s="108"/>
      <c r="B442" s="108"/>
    </row>
    <row r="443" spans="1:2" x14ac:dyDescent="0.25">
      <c r="A443" s="108"/>
      <c r="B443" s="108"/>
    </row>
    <row r="444" spans="1:2" x14ac:dyDescent="0.25">
      <c r="A444" s="108"/>
      <c r="B444" s="108"/>
    </row>
    <row r="445" spans="1:2" x14ac:dyDescent="0.25">
      <c r="A445" s="108"/>
      <c r="B445" s="108"/>
    </row>
    <row r="446" spans="1:2" x14ac:dyDescent="0.25">
      <c r="A446" s="108"/>
      <c r="B446" s="108"/>
    </row>
    <row r="447" spans="1:2" x14ac:dyDescent="0.25">
      <c r="A447" s="108"/>
      <c r="B447" s="108"/>
    </row>
    <row r="448" spans="1:2" x14ac:dyDescent="0.25">
      <c r="A448" s="108"/>
      <c r="B448" s="108"/>
    </row>
    <row r="449" spans="1:2" x14ac:dyDescent="0.25">
      <c r="A449" s="108"/>
      <c r="B449" s="108"/>
    </row>
    <row r="450" spans="1:2" x14ac:dyDescent="0.25">
      <c r="A450" s="108"/>
      <c r="B450" s="108"/>
    </row>
    <row r="451" spans="1:2" x14ac:dyDescent="0.25">
      <c r="A451" s="108"/>
      <c r="B451" s="108"/>
    </row>
    <row r="452" spans="1:2" x14ac:dyDescent="0.25">
      <c r="A452" s="108"/>
      <c r="B452" s="108"/>
    </row>
    <row r="453" spans="1:2" x14ac:dyDescent="0.25">
      <c r="A453" s="108"/>
      <c r="B453" s="108"/>
    </row>
    <row r="454" spans="1:2" x14ac:dyDescent="0.25">
      <c r="A454" s="108"/>
      <c r="B454" s="108"/>
    </row>
    <row r="455" spans="1:2" x14ac:dyDescent="0.25">
      <c r="A455" s="108"/>
      <c r="B455" s="108"/>
    </row>
    <row r="456" spans="1:2" x14ac:dyDescent="0.25">
      <c r="A456" s="108"/>
      <c r="B456" s="108"/>
    </row>
    <row r="457" spans="1:2" x14ac:dyDescent="0.25">
      <c r="A457" s="108"/>
      <c r="B457" s="108"/>
    </row>
    <row r="458" spans="1:2" x14ac:dyDescent="0.25">
      <c r="A458" s="108"/>
      <c r="B458" s="108"/>
    </row>
    <row r="459" spans="1:2" x14ac:dyDescent="0.25">
      <c r="A459" s="108"/>
      <c r="B459" s="108"/>
    </row>
    <row r="460" spans="1:2" x14ac:dyDescent="0.25">
      <c r="A460" s="108"/>
      <c r="B460" s="108"/>
    </row>
    <row r="461" spans="1:2" x14ac:dyDescent="0.25">
      <c r="A461" s="108"/>
      <c r="B461" s="108"/>
    </row>
    <row r="462" spans="1:2" x14ac:dyDescent="0.25">
      <c r="A462" s="108"/>
      <c r="B462" s="108"/>
    </row>
    <row r="463" spans="1:2" x14ac:dyDescent="0.25">
      <c r="A463" s="108"/>
      <c r="B463" s="108"/>
    </row>
    <row r="464" spans="1:2" x14ac:dyDescent="0.25">
      <c r="A464" s="108"/>
      <c r="B464" s="108"/>
    </row>
    <row r="465" spans="1:2" x14ac:dyDescent="0.25">
      <c r="A465" s="108"/>
      <c r="B465" s="108"/>
    </row>
    <row r="466" spans="1:2" x14ac:dyDescent="0.25">
      <c r="A466" s="108"/>
      <c r="B466" s="108"/>
    </row>
    <row r="467" spans="1:2" x14ac:dyDescent="0.25">
      <c r="A467" s="108"/>
      <c r="B467" s="108"/>
    </row>
    <row r="468" spans="1:2" x14ac:dyDescent="0.25">
      <c r="A468" s="108"/>
      <c r="B468" s="108"/>
    </row>
    <row r="469" spans="1:2" x14ac:dyDescent="0.25">
      <c r="A469" s="108"/>
      <c r="B469" s="108"/>
    </row>
    <row r="470" spans="1:2" x14ac:dyDescent="0.25">
      <c r="A470" s="108"/>
      <c r="B470" s="108"/>
    </row>
    <row r="471" spans="1:2" x14ac:dyDescent="0.25">
      <c r="A471" s="108"/>
      <c r="B471" s="108"/>
    </row>
    <row r="472" spans="1:2" x14ac:dyDescent="0.25">
      <c r="A472" s="108"/>
      <c r="B472" s="108"/>
    </row>
    <row r="473" spans="1:2" x14ac:dyDescent="0.25">
      <c r="A473" s="108"/>
      <c r="B473" s="108"/>
    </row>
    <row r="474" spans="1:2" x14ac:dyDescent="0.25">
      <c r="A474" s="108"/>
      <c r="B474" s="108"/>
    </row>
    <row r="475" spans="1:2" x14ac:dyDescent="0.25">
      <c r="A475" s="108"/>
      <c r="B475" s="108"/>
    </row>
    <row r="476" spans="1:2" x14ac:dyDescent="0.25">
      <c r="A476" s="108"/>
      <c r="B476" s="108"/>
    </row>
    <row r="477" spans="1:2" x14ac:dyDescent="0.25">
      <c r="A477" s="108"/>
      <c r="B477" s="108"/>
    </row>
    <row r="478" spans="1:2" x14ac:dyDescent="0.25">
      <c r="A478" s="108"/>
      <c r="B478" s="108"/>
    </row>
    <row r="479" spans="1:2" x14ac:dyDescent="0.25">
      <c r="A479" s="108"/>
      <c r="B479" s="108"/>
    </row>
    <row r="480" spans="1:2" x14ac:dyDescent="0.25">
      <c r="A480" s="108"/>
      <c r="B480" s="108"/>
    </row>
    <row r="481" spans="1:2" x14ac:dyDescent="0.25">
      <c r="A481" s="108"/>
      <c r="B481" s="108"/>
    </row>
    <row r="482" spans="1:2" x14ac:dyDescent="0.25">
      <c r="A482" s="108"/>
      <c r="B482" s="108"/>
    </row>
    <row r="483" spans="1:2" x14ac:dyDescent="0.25">
      <c r="A483" s="108"/>
      <c r="B483" s="108"/>
    </row>
    <row r="484" spans="1:2" x14ac:dyDescent="0.25">
      <c r="A484" s="108"/>
      <c r="B484" s="108"/>
    </row>
    <row r="485" spans="1:2" x14ac:dyDescent="0.25">
      <c r="A485" s="108"/>
      <c r="B485" s="108"/>
    </row>
    <row r="486" spans="1:2" x14ac:dyDescent="0.25">
      <c r="A486" s="108"/>
      <c r="B486" s="108"/>
    </row>
    <row r="487" spans="1:2" x14ac:dyDescent="0.25">
      <c r="A487" s="108"/>
      <c r="B487" s="108"/>
    </row>
    <row r="488" spans="1:2" x14ac:dyDescent="0.25">
      <c r="A488" s="108"/>
      <c r="B488" s="108"/>
    </row>
    <row r="489" spans="1:2" x14ac:dyDescent="0.25">
      <c r="A489" s="108"/>
      <c r="B489" s="108"/>
    </row>
    <row r="490" spans="1:2" x14ac:dyDescent="0.25">
      <c r="A490" s="108"/>
      <c r="B490" s="108"/>
    </row>
    <row r="491" spans="1:2" x14ac:dyDescent="0.25">
      <c r="A491" s="108"/>
      <c r="B491" s="108"/>
    </row>
    <row r="492" spans="1:2" x14ac:dyDescent="0.25">
      <c r="A492" s="108"/>
      <c r="B492" s="108"/>
    </row>
    <row r="493" spans="1:2" x14ac:dyDescent="0.25">
      <c r="A493" s="108"/>
      <c r="B493" s="108"/>
    </row>
    <row r="494" spans="1:2" x14ac:dyDescent="0.25">
      <c r="A494" s="108"/>
      <c r="B494" s="108"/>
    </row>
    <row r="495" spans="1:2" x14ac:dyDescent="0.25">
      <c r="A495" s="108"/>
      <c r="B495" s="108"/>
    </row>
    <row r="496" spans="1:2" x14ac:dyDescent="0.25">
      <c r="A496" s="108"/>
      <c r="B496" s="108"/>
    </row>
    <row r="497" spans="1:2" x14ac:dyDescent="0.25">
      <c r="A497" s="108"/>
      <c r="B497" s="108"/>
    </row>
    <row r="498" spans="1:2" x14ac:dyDescent="0.25">
      <c r="A498" s="108"/>
      <c r="B498" s="108"/>
    </row>
    <row r="499" spans="1:2" x14ac:dyDescent="0.25">
      <c r="A499" s="108"/>
      <c r="B499" s="108"/>
    </row>
    <row r="500" spans="1:2" x14ac:dyDescent="0.25">
      <c r="A500" s="108"/>
      <c r="B500" s="108"/>
    </row>
    <row r="501" spans="1:2" x14ac:dyDescent="0.25">
      <c r="A501" s="108"/>
      <c r="B501" s="108"/>
    </row>
    <row r="502" spans="1:2" x14ac:dyDescent="0.25">
      <c r="A502" s="108"/>
      <c r="B502" s="108"/>
    </row>
    <row r="503" spans="1:2" x14ac:dyDescent="0.25">
      <c r="A503" s="108"/>
      <c r="B503" s="108"/>
    </row>
    <row r="504" spans="1:2" x14ac:dyDescent="0.25">
      <c r="A504" s="108"/>
      <c r="B504" s="108"/>
    </row>
    <row r="505" spans="1:2" x14ac:dyDescent="0.25">
      <c r="A505" s="108"/>
      <c r="B505" s="108"/>
    </row>
    <row r="506" spans="1:2" x14ac:dyDescent="0.25">
      <c r="A506" s="108"/>
      <c r="B506" s="108"/>
    </row>
    <row r="507" spans="1:2" x14ac:dyDescent="0.25">
      <c r="A507" s="108"/>
      <c r="B507" s="108"/>
    </row>
    <row r="508" spans="1:2" x14ac:dyDescent="0.25">
      <c r="A508" s="108"/>
      <c r="B508" s="108"/>
    </row>
    <row r="509" spans="1:2" x14ac:dyDescent="0.25">
      <c r="A509" s="108"/>
      <c r="B509" s="108"/>
    </row>
    <row r="510" spans="1:2" x14ac:dyDescent="0.25">
      <c r="A510" s="108"/>
      <c r="B510" s="108"/>
    </row>
    <row r="511" spans="1:2" x14ac:dyDescent="0.25">
      <c r="A511" s="108"/>
      <c r="B511" s="108"/>
    </row>
    <row r="512" spans="1:2" x14ac:dyDescent="0.25">
      <c r="A512" s="108"/>
      <c r="B512" s="108"/>
    </row>
    <row r="513" spans="1:2" x14ac:dyDescent="0.25">
      <c r="A513" s="108"/>
      <c r="B513" s="108"/>
    </row>
    <row r="514" spans="1:2" x14ac:dyDescent="0.25">
      <c r="A514" s="108"/>
      <c r="B514" s="108"/>
    </row>
    <row r="515" spans="1:2" x14ac:dyDescent="0.25">
      <c r="A515" s="108"/>
      <c r="B515" s="108"/>
    </row>
    <row r="516" spans="1:2" x14ac:dyDescent="0.25">
      <c r="A516" s="108"/>
      <c r="B516" s="108"/>
    </row>
    <row r="517" spans="1:2" x14ac:dyDescent="0.25">
      <c r="A517" s="108"/>
      <c r="B517" s="108"/>
    </row>
    <row r="518" spans="1:2" x14ac:dyDescent="0.25">
      <c r="A518" s="108"/>
      <c r="B518" s="108"/>
    </row>
    <row r="519" spans="1:2" x14ac:dyDescent="0.25">
      <c r="A519" s="108"/>
      <c r="B519" s="108"/>
    </row>
    <row r="520" spans="1:2" x14ac:dyDescent="0.25">
      <c r="A520" s="108"/>
      <c r="B520" s="108"/>
    </row>
    <row r="521" spans="1:2" x14ac:dyDescent="0.25">
      <c r="A521" s="108"/>
      <c r="B521" s="108"/>
    </row>
    <row r="522" spans="1:2" x14ac:dyDescent="0.25">
      <c r="A522" s="108"/>
      <c r="B522" s="108"/>
    </row>
    <row r="523" spans="1:2" x14ac:dyDescent="0.25">
      <c r="A523" s="108"/>
      <c r="B523" s="108"/>
    </row>
    <row r="524" spans="1:2" x14ac:dyDescent="0.25">
      <c r="A524" s="108"/>
      <c r="B524" s="108"/>
    </row>
    <row r="525" spans="1:2" x14ac:dyDescent="0.25">
      <c r="A525" s="108"/>
      <c r="B525" s="108"/>
    </row>
    <row r="526" spans="1:2" x14ac:dyDescent="0.25">
      <c r="A526" s="108"/>
      <c r="B526" s="108"/>
    </row>
    <row r="527" spans="1:2" x14ac:dyDescent="0.25">
      <c r="A527" s="108"/>
      <c r="B527" s="108"/>
    </row>
    <row r="528" spans="1:2" x14ac:dyDescent="0.25">
      <c r="A528" s="108"/>
      <c r="B528" s="108"/>
    </row>
    <row r="529" spans="1:2" x14ac:dyDescent="0.25">
      <c r="A529" s="108"/>
      <c r="B529" s="108"/>
    </row>
    <row r="530" spans="1:2" x14ac:dyDescent="0.25">
      <c r="A530" s="108"/>
      <c r="B530" s="108"/>
    </row>
    <row r="531" spans="1:2" x14ac:dyDescent="0.25">
      <c r="A531" s="108"/>
      <c r="B531" s="108"/>
    </row>
    <row r="532" spans="1:2" x14ac:dyDescent="0.25">
      <c r="A532" s="108"/>
      <c r="B532" s="108"/>
    </row>
    <row r="533" spans="1:2" x14ac:dyDescent="0.25">
      <c r="A533" s="108"/>
      <c r="B533" s="108"/>
    </row>
    <row r="534" spans="1:2" x14ac:dyDescent="0.25">
      <c r="A534" s="108"/>
      <c r="B534" s="108"/>
    </row>
    <row r="535" spans="1:2" x14ac:dyDescent="0.25">
      <c r="A535" s="108"/>
      <c r="B535" s="108"/>
    </row>
    <row r="536" spans="1:2" x14ac:dyDescent="0.25">
      <c r="A536" s="108"/>
      <c r="B536" s="108"/>
    </row>
    <row r="537" spans="1:2" x14ac:dyDescent="0.25">
      <c r="A537" s="108"/>
      <c r="B537" s="108"/>
    </row>
    <row r="538" spans="1:2" x14ac:dyDescent="0.25">
      <c r="A538" s="108"/>
      <c r="B538" s="108"/>
    </row>
    <row r="539" spans="1:2" x14ac:dyDescent="0.25">
      <c r="A539" s="108"/>
      <c r="B539" s="108"/>
    </row>
    <row r="540" spans="1:2" x14ac:dyDescent="0.25">
      <c r="A540" s="108"/>
      <c r="B540" s="108"/>
    </row>
    <row r="541" spans="1:2" x14ac:dyDescent="0.25">
      <c r="A541" s="108"/>
      <c r="B541" s="108"/>
    </row>
    <row r="542" spans="1:2" x14ac:dyDescent="0.25">
      <c r="A542" s="108"/>
      <c r="B542" s="108"/>
    </row>
    <row r="543" spans="1:2" x14ac:dyDescent="0.25">
      <c r="A543" s="108"/>
      <c r="B543" s="108"/>
    </row>
    <row r="544" spans="1:2" x14ac:dyDescent="0.25">
      <c r="A544" s="108"/>
      <c r="B544" s="108"/>
    </row>
    <row r="545" spans="1:2" x14ac:dyDescent="0.25">
      <c r="A545" s="108"/>
      <c r="B545" s="108"/>
    </row>
    <row r="546" spans="1:2" x14ac:dyDescent="0.25">
      <c r="A546" s="108"/>
      <c r="B546" s="108"/>
    </row>
    <row r="547" spans="1:2" x14ac:dyDescent="0.25">
      <c r="A547" s="108"/>
      <c r="B547" s="108"/>
    </row>
    <row r="548" spans="1:2" x14ac:dyDescent="0.25">
      <c r="A548" s="108"/>
      <c r="B548" s="108"/>
    </row>
    <row r="549" spans="1:2" x14ac:dyDescent="0.25">
      <c r="A549" s="108"/>
      <c r="B549" s="108"/>
    </row>
    <row r="550" spans="1:2" x14ac:dyDescent="0.25">
      <c r="A550" s="108"/>
      <c r="B550" s="108"/>
    </row>
    <row r="551" spans="1:2" x14ac:dyDescent="0.25">
      <c r="A551" s="108"/>
      <c r="B551" s="108"/>
    </row>
    <row r="552" spans="1:2" x14ac:dyDescent="0.25">
      <c r="A552" s="108"/>
      <c r="B552" s="108"/>
    </row>
    <row r="553" spans="1:2" x14ac:dyDescent="0.25">
      <c r="A553" s="108"/>
      <c r="B553" s="108"/>
    </row>
    <row r="554" spans="1:2" x14ac:dyDescent="0.25">
      <c r="A554" s="108"/>
      <c r="B554" s="108"/>
    </row>
    <row r="555" spans="1:2" x14ac:dyDescent="0.25">
      <c r="A555" s="108"/>
      <c r="B555" s="108"/>
    </row>
    <row r="556" spans="1:2" x14ac:dyDescent="0.25">
      <c r="A556" s="108"/>
      <c r="B556" s="108"/>
    </row>
    <row r="557" spans="1:2" x14ac:dyDescent="0.25">
      <c r="A557" s="108"/>
      <c r="B557" s="108"/>
    </row>
    <row r="558" spans="1:2" x14ac:dyDescent="0.25">
      <c r="A558" s="108"/>
      <c r="B558" s="108"/>
    </row>
    <row r="559" spans="1:2" x14ac:dyDescent="0.25">
      <c r="A559" s="108"/>
      <c r="B559" s="108"/>
    </row>
    <row r="560" spans="1:2" x14ac:dyDescent="0.25">
      <c r="A560" s="108"/>
      <c r="B560" s="108"/>
    </row>
    <row r="561" spans="1:2" x14ac:dyDescent="0.25">
      <c r="A561" s="108"/>
      <c r="B561" s="108"/>
    </row>
    <row r="562" spans="1:2" x14ac:dyDescent="0.25">
      <c r="A562" s="108"/>
      <c r="B562" s="108"/>
    </row>
    <row r="563" spans="1:2" x14ac:dyDescent="0.25">
      <c r="A563" s="108"/>
      <c r="B563" s="108"/>
    </row>
    <row r="564" spans="1:2" x14ac:dyDescent="0.25">
      <c r="A564" s="108"/>
      <c r="B564" s="108"/>
    </row>
    <row r="565" spans="1:2" x14ac:dyDescent="0.25">
      <c r="A565" s="108"/>
      <c r="B565" s="108"/>
    </row>
    <row r="566" spans="1:2" x14ac:dyDescent="0.25">
      <c r="A566" s="108"/>
      <c r="B566" s="108"/>
    </row>
    <row r="567" spans="1:2" x14ac:dyDescent="0.25">
      <c r="A567" s="108"/>
      <c r="B567" s="108"/>
    </row>
    <row r="568" spans="1:2" x14ac:dyDescent="0.25">
      <c r="A568" s="108"/>
      <c r="B568" s="108"/>
    </row>
    <row r="569" spans="1:2" x14ac:dyDescent="0.25">
      <c r="A569" s="108"/>
      <c r="B569" s="108"/>
    </row>
    <row r="570" spans="1:2" x14ac:dyDescent="0.25">
      <c r="A570" s="108"/>
      <c r="B570" s="108"/>
    </row>
    <row r="571" spans="1:2" x14ac:dyDescent="0.25">
      <c r="A571" s="108"/>
      <c r="B571" s="108"/>
    </row>
    <row r="572" spans="1:2" x14ac:dyDescent="0.25">
      <c r="A572" s="108"/>
      <c r="B572" s="108"/>
    </row>
    <row r="573" spans="1:2" x14ac:dyDescent="0.25">
      <c r="A573" s="108"/>
      <c r="B573" s="108"/>
    </row>
    <row r="574" spans="1:2" x14ac:dyDescent="0.25">
      <c r="A574" s="108"/>
      <c r="B574" s="108"/>
    </row>
    <row r="575" spans="1:2" x14ac:dyDescent="0.25">
      <c r="A575" s="108"/>
      <c r="B575" s="108"/>
    </row>
    <row r="576" spans="1:2" x14ac:dyDescent="0.25">
      <c r="A576" s="108"/>
      <c r="B576" s="108"/>
    </row>
    <row r="577" spans="1:2" x14ac:dyDescent="0.25">
      <c r="A577" s="108"/>
      <c r="B577" s="108"/>
    </row>
    <row r="578" spans="1:2" x14ac:dyDescent="0.25">
      <c r="A578" s="108"/>
      <c r="B578" s="108"/>
    </row>
    <row r="579" spans="1:2" x14ac:dyDescent="0.25">
      <c r="A579" s="108"/>
      <c r="B579" s="108"/>
    </row>
    <row r="580" spans="1:2" x14ac:dyDescent="0.25">
      <c r="A580" s="108"/>
      <c r="B580" s="108"/>
    </row>
    <row r="581" spans="1:2" x14ac:dyDescent="0.25">
      <c r="A581" s="108"/>
      <c r="B581" s="108"/>
    </row>
    <row r="582" spans="1:2" x14ac:dyDescent="0.25">
      <c r="A582" s="108"/>
      <c r="B582" s="108"/>
    </row>
    <row r="583" spans="1:2" x14ac:dyDescent="0.25">
      <c r="A583" s="108"/>
      <c r="B583" s="108"/>
    </row>
    <row r="584" spans="1:2" x14ac:dyDescent="0.25">
      <c r="A584" s="108"/>
      <c r="B584" s="108"/>
    </row>
    <row r="585" spans="1:2" x14ac:dyDescent="0.25">
      <c r="A585" s="108"/>
      <c r="B585" s="108"/>
    </row>
    <row r="586" spans="1:2" x14ac:dyDescent="0.25">
      <c r="A586" s="108"/>
      <c r="B586" s="108"/>
    </row>
    <row r="587" spans="1:2" x14ac:dyDescent="0.25">
      <c r="A587" s="108"/>
      <c r="B587" s="108"/>
    </row>
    <row r="588" spans="1:2" x14ac:dyDescent="0.25">
      <c r="A588" s="108"/>
      <c r="B588" s="108"/>
    </row>
    <row r="589" spans="1:2" x14ac:dyDescent="0.25">
      <c r="A589" s="108"/>
      <c r="B589" s="108"/>
    </row>
    <row r="590" spans="1:2" x14ac:dyDescent="0.25">
      <c r="A590" s="108"/>
      <c r="B590" s="10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 4- Credenza &amp; Hutches </vt:lpstr>
      <vt:lpstr>CAT 4- Filing &amp; Storage</vt:lpstr>
      <vt:lpstr>CAT 4- Free Standing Systems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Harrington</dc:creator>
  <cp:lastModifiedBy>Magdalena Siwek</cp:lastModifiedBy>
  <cp:lastPrinted>2020-11-27T13:54:43Z</cp:lastPrinted>
  <dcterms:created xsi:type="dcterms:W3CDTF">2019-08-17T16:38:44Z</dcterms:created>
  <dcterms:modified xsi:type="dcterms:W3CDTF">2022-11-25T14:13:58Z</dcterms:modified>
</cp:coreProperties>
</file>